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3"/>
  </bookViews>
  <sheets>
    <sheet name="SAŽETAK" sheetId="1" r:id="rId1"/>
    <sheet name=" Račun prihoda i rashoda" sheetId="3" r:id="rId2"/>
    <sheet name="Rashodi prema funkcijskoj k " sheetId="11" r:id="rId3"/>
    <sheet name="Prihodi i rashodi prema izvoru" sheetId="13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3" l="1"/>
  <c r="D6" i="13"/>
  <c r="J28" i="1"/>
  <c r="F407" i="13" l="1"/>
  <c r="F396" i="13"/>
  <c r="E384" i="13" l="1"/>
  <c r="F155" i="13" l="1"/>
  <c r="F120" i="13" l="1"/>
  <c r="F75" i="13"/>
  <c r="F409" i="13" l="1"/>
  <c r="D409" i="13"/>
  <c r="E406" i="13"/>
  <c r="D398" i="13"/>
  <c r="E395" i="13"/>
  <c r="D389" i="13"/>
  <c r="D386" i="13"/>
  <c r="E383" i="13"/>
  <c r="F379" i="13"/>
  <c r="D380" i="13"/>
  <c r="E378" i="13"/>
  <c r="E377" i="13" s="1"/>
  <c r="E376" i="13" s="1"/>
  <c r="D356" i="13"/>
  <c r="D354" i="13"/>
  <c r="F352" i="13"/>
  <c r="H352" i="13" s="1"/>
  <c r="F348" i="13"/>
  <c r="E344" i="13"/>
  <c r="D342" i="13"/>
  <c r="H339" i="13"/>
  <c r="F339" i="13"/>
  <c r="F338" i="13" s="1"/>
  <c r="F337" i="13" s="1"/>
  <c r="E338" i="13"/>
  <c r="E337" i="13" s="1"/>
  <c r="H332" i="13"/>
  <c r="F329" i="13"/>
  <c r="F328" i="13" s="1"/>
  <c r="E328" i="13"/>
  <c r="E320" i="13" s="1"/>
  <c r="F326" i="13"/>
  <c r="F322" i="13"/>
  <c r="F317" i="13"/>
  <c r="E316" i="13"/>
  <c r="E307" i="13" s="1"/>
  <c r="F314" i="13"/>
  <c r="F310" i="13"/>
  <c r="F302" i="13"/>
  <c r="H301" i="13" s="1"/>
  <c r="E301" i="13"/>
  <c r="E300" i="13" s="1"/>
  <c r="F298" i="13"/>
  <c r="F297" i="13" s="1"/>
  <c r="F296" i="13" s="1"/>
  <c r="E297" i="13"/>
  <c r="E296" i="13" s="1"/>
  <c r="E289" i="13"/>
  <c r="E288" i="13" s="1"/>
  <c r="F286" i="13"/>
  <c r="F285" i="13" s="1"/>
  <c r="E283" i="13"/>
  <c r="F280" i="13"/>
  <c r="H280" i="13" s="1"/>
  <c r="F276" i="13"/>
  <c r="F275" i="13" s="1"/>
  <c r="F274" i="13" s="1"/>
  <c r="E275" i="13"/>
  <c r="E274" i="13" s="1"/>
  <c r="E273" i="13" s="1"/>
  <c r="F271" i="13"/>
  <c r="F269" i="13"/>
  <c r="F261" i="13"/>
  <c r="F260" i="13" s="1"/>
  <c r="F249" i="13"/>
  <c r="H248" i="13" s="1"/>
  <c r="F220" i="13"/>
  <c r="G220" i="13" s="1"/>
  <c r="F216" i="13"/>
  <c r="F214" i="13"/>
  <c r="E210" i="13"/>
  <c r="E209" i="13" s="1"/>
  <c r="E67" i="13" s="1"/>
  <c r="E66" i="13" s="1"/>
  <c r="F206" i="13"/>
  <c r="G206" i="13" s="1"/>
  <c r="F195" i="13"/>
  <c r="F178" i="13"/>
  <c r="H150" i="13"/>
  <c r="F150" i="13"/>
  <c r="G150" i="13" s="1"/>
  <c r="F116" i="13"/>
  <c r="F115" i="13" s="1"/>
  <c r="D115" i="13"/>
  <c r="F113" i="13"/>
  <c r="F104" i="13"/>
  <c r="H96" i="13"/>
  <c r="G96" i="13"/>
  <c r="G75" i="13"/>
  <c r="G45" i="13"/>
  <c r="G44" i="13"/>
  <c r="G43" i="13"/>
  <c r="H43" i="13"/>
  <c r="F42" i="13"/>
  <c r="F41" i="13" s="1"/>
  <c r="F6" i="13" s="1"/>
  <c r="G39" i="13"/>
  <c r="F37" i="13"/>
  <c r="H36" i="13"/>
  <c r="G36" i="13"/>
  <c r="G30" i="13"/>
  <c r="G29" i="13"/>
  <c r="G25" i="13"/>
  <c r="G24" i="13"/>
  <c r="H23" i="13"/>
  <c r="G23" i="13"/>
  <c r="H22" i="13"/>
  <c r="G22" i="13"/>
  <c r="H21" i="13"/>
  <c r="H17" i="13"/>
  <c r="H16" i="13"/>
  <c r="G16" i="13"/>
  <c r="H15" i="13"/>
  <c r="E7" i="13"/>
  <c r="E6" i="13" s="1"/>
  <c r="F385" i="13" l="1"/>
  <c r="H385" i="13" s="1"/>
  <c r="F191" i="13"/>
  <c r="H408" i="13"/>
  <c r="F210" i="13"/>
  <c r="F173" i="13"/>
  <c r="F301" i="13"/>
  <c r="F300" i="13" s="1"/>
  <c r="D385" i="13"/>
  <c r="D384" i="13" s="1"/>
  <c r="D383" i="13" s="1"/>
  <c r="D382" i="13" s="1"/>
  <c r="F316" i="13"/>
  <c r="F48" i="13"/>
  <c r="F47" i="13" s="1"/>
  <c r="H328" i="13"/>
  <c r="F273" i="13"/>
  <c r="G280" i="13"/>
  <c r="H249" i="13"/>
  <c r="F279" i="13"/>
  <c r="H278" i="13" s="1"/>
  <c r="F290" i="13"/>
  <c r="H353" i="13"/>
  <c r="H407" i="13"/>
  <c r="H321" i="13"/>
  <c r="F331" i="13"/>
  <c r="F351" i="13"/>
  <c r="H351" i="13" s="1"/>
  <c r="F345" i="13"/>
  <c r="H345" i="13" s="1"/>
  <c r="F268" i="13"/>
  <c r="F219" i="13"/>
  <c r="H219" i="13"/>
  <c r="H206" i="13"/>
  <c r="F101" i="13"/>
  <c r="E343" i="13"/>
  <c r="H337" i="13"/>
  <c r="H41" i="13"/>
  <c r="G41" i="13"/>
  <c r="G42" i="13"/>
  <c r="G28" i="13"/>
  <c r="H28" i="13"/>
  <c r="G15" i="13"/>
  <c r="H42" i="13"/>
  <c r="F106" i="13"/>
  <c r="H115" i="13"/>
  <c r="F183" i="13"/>
  <c r="H254" i="13"/>
  <c r="H253" i="13"/>
  <c r="G254" i="13"/>
  <c r="F253" i="13"/>
  <c r="F259" i="13"/>
  <c r="F70" i="13"/>
  <c r="H379" i="13"/>
  <c r="F378" i="13"/>
  <c r="H106" i="13"/>
  <c r="F309" i="13"/>
  <c r="H240" i="13"/>
  <c r="F240" i="13"/>
  <c r="F284" i="13"/>
  <c r="E295" i="13"/>
  <c r="F230" i="13"/>
  <c r="H279" i="13"/>
  <c r="F321" i="13"/>
  <c r="H338" i="13"/>
  <c r="D353" i="13"/>
  <c r="D352" i="13" s="1"/>
  <c r="D351" i="13" s="1"/>
  <c r="G408" i="13" l="1"/>
  <c r="F295" i="13"/>
  <c r="F294" i="13" s="1"/>
  <c r="F384" i="13"/>
  <c r="F383" i="13" s="1"/>
  <c r="F209" i="13"/>
  <c r="H173" i="13"/>
  <c r="H300" i="13"/>
  <c r="F350" i="13"/>
  <c r="H350" i="13" s="1"/>
  <c r="G345" i="13"/>
  <c r="H331" i="13"/>
  <c r="F406" i="13"/>
  <c r="H406" i="13"/>
  <c r="H289" i="13"/>
  <c r="F289" i="13"/>
  <c r="G407" i="13"/>
  <c r="F278" i="13"/>
  <c r="G278" i="13" s="1"/>
  <c r="G279" i="13"/>
  <c r="F247" i="13"/>
  <c r="H247" i="13"/>
  <c r="F344" i="13"/>
  <c r="F343" i="13" s="1"/>
  <c r="H342" i="13" s="1"/>
  <c r="G268" i="13"/>
  <c r="H267" i="13"/>
  <c r="H268" i="13"/>
  <c r="F267" i="13"/>
  <c r="G219" i="13"/>
  <c r="F218" i="13"/>
  <c r="H218" i="13"/>
  <c r="H100" i="13"/>
  <c r="E342" i="13"/>
  <c r="G249" i="13"/>
  <c r="G21" i="13"/>
  <c r="H171" i="13"/>
  <c r="E294" i="13"/>
  <c r="E293" i="13" s="1"/>
  <c r="H191" i="13"/>
  <c r="G191" i="13"/>
  <c r="H235" i="13"/>
  <c r="G309" i="13"/>
  <c r="F308" i="13"/>
  <c r="H308" i="13"/>
  <c r="F377" i="13"/>
  <c r="H378" i="13"/>
  <c r="F69" i="13"/>
  <c r="F100" i="13"/>
  <c r="H12" i="13"/>
  <c r="H27" i="13"/>
  <c r="G27" i="13"/>
  <c r="H320" i="13"/>
  <c r="F320" i="13"/>
  <c r="H252" i="13"/>
  <c r="G253" i="13"/>
  <c r="G252" i="13"/>
  <c r="G230" i="13"/>
  <c r="F229" i="13"/>
  <c r="H397" i="13"/>
  <c r="G397" i="13"/>
  <c r="G120" i="13"/>
  <c r="F119" i="13"/>
  <c r="H120" i="13"/>
  <c r="H119" i="13"/>
  <c r="F258" i="13"/>
  <c r="H9" i="13"/>
  <c r="H183" i="13"/>
  <c r="H182" i="13"/>
  <c r="G183" i="13"/>
  <c r="F182" i="13"/>
  <c r="G35" i="13"/>
  <c r="G406" i="13" l="1"/>
  <c r="H294" i="13"/>
  <c r="H383" i="13"/>
  <c r="H384" i="13"/>
  <c r="H344" i="13"/>
  <c r="F288" i="13"/>
  <c r="H288" i="13"/>
  <c r="G344" i="13"/>
  <c r="H343" i="13"/>
  <c r="F342" i="13"/>
  <c r="G342" i="13" s="1"/>
  <c r="G343" i="13"/>
  <c r="H266" i="13"/>
  <c r="G267" i="13"/>
  <c r="F266" i="13"/>
  <c r="G218" i="13"/>
  <c r="H217" i="13"/>
  <c r="G308" i="13"/>
  <c r="H307" i="13"/>
  <c r="F307" i="13"/>
  <c r="H319" i="13"/>
  <c r="F319" i="13"/>
  <c r="H99" i="13"/>
  <c r="F99" i="13"/>
  <c r="F395" i="13"/>
  <c r="F394" i="13" s="1"/>
  <c r="F293" i="13" s="1"/>
  <c r="H396" i="13"/>
  <c r="G396" i="13"/>
  <c r="H395" i="13"/>
  <c r="G229" i="13"/>
  <c r="F228" i="13"/>
  <c r="G26" i="13"/>
  <c r="H26" i="13"/>
  <c r="F376" i="13"/>
  <c r="H376" i="13" s="1"/>
  <c r="H377" i="13"/>
  <c r="H234" i="13"/>
  <c r="F382" i="13"/>
  <c r="H382" i="13"/>
  <c r="F181" i="13"/>
  <c r="G181" i="13" s="1"/>
  <c r="G182" i="13"/>
  <c r="H181" i="13"/>
  <c r="H34" i="13"/>
  <c r="G34" i="13"/>
  <c r="H8" i="13"/>
  <c r="G69" i="13"/>
  <c r="H68" i="13"/>
  <c r="F170" i="13"/>
  <c r="H170" i="13"/>
  <c r="G248" i="13"/>
  <c r="G119" i="13"/>
  <c r="H118" i="13"/>
  <c r="F118" i="13"/>
  <c r="G118" i="13" l="1"/>
  <c r="G266" i="13"/>
  <c r="H394" i="13"/>
  <c r="G394" i="13"/>
  <c r="G395" i="13"/>
  <c r="H318" i="13"/>
  <c r="H7" i="13"/>
  <c r="G7" i="13"/>
  <c r="G228" i="13"/>
  <c r="G227" i="13"/>
  <c r="G247" i="13"/>
  <c r="D66" i="13"/>
  <c r="H98" i="13"/>
  <c r="H67" i="13"/>
  <c r="G68" i="13"/>
  <c r="H306" i="13"/>
  <c r="G307" i="13"/>
  <c r="G14" i="11" l="1"/>
  <c r="H14" i="11"/>
  <c r="G13" i="11"/>
  <c r="H13" i="11"/>
  <c r="G12" i="11"/>
  <c r="H12" i="11"/>
  <c r="H46" i="3" l="1"/>
  <c r="H45" i="3" s="1"/>
  <c r="H100" i="3"/>
  <c r="J46" i="3" l="1"/>
  <c r="J45" i="3" s="1"/>
  <c r="L79" i="3"/>
  <c r="L78" i="3"/>
  <c r="L63" i="3"/>
  <c r="J27" i="3"/>
  <c r="J24" i="3"/>
  <c r="J13" i="3"/>
  <c r="J12" i="3" s="1"/>
  <c r="J11" i="3" s="1"/>
  <c r="G78" i="3"/>
  <c r="G13" i="3" l="1"/>
  <c r="L13" i="1" l="1"/>
  <c r="L14" i="1"/>
  <c r="L16" i="1"/>
  <c r="L17" i="1"/>
  <c r="K13" i="1"/>
  <c r="K14" i="1"/>
  <c r="K16" i="1"/>
  <c r="K17" i="1"/>
  <c r="C8" i="11"/>
  <c r="G52" i="3" l="1"/>
  <c r="G50" i="3"/>
  <c r="G37" i="3"/>
  <c r="G36" i="3" s="1"/>
  <c r="G24" i="3"/>
  <c r="G12" i="3" s="1"/>
  <c r="G28" i="3"/>
  <c r="G27" i="3" s="1"/>
  <c r="G48" i="3"/>
  <c r="G56" i="3"/>
  <c r="G95" i="3"/>
  <c r="G94" i="3" s="1"/>
  <c r="G98" i="3"/>
  <c r="G97" i="3" s="1"/>
  <c r="G102" i="3"/>
  <c r="G101" i="3" l="1"/>
  <c r="G100" i="3" s="1"/>
  <c r="G89" i="3"/>
  <c r="G88" i="3" s="1"/>
  <c r="G80" i="3"/>
  <c r="G68" i="3"/>
  <c r="G61" i="3"/>
  <c r="G47" i="3"/>
  <c r="G11" i="3"/>
  <c r="G55" i="3" l="1"/>
  <c r="G46" i="3" s="1"/>
  <c r="G45" i="3" s="1"/>
  <c r="G9" i="11" l="1"/>
  <c r="H9" i="11"/>
  <c r="G10" i="11"/>
  <c r="H10" i="11"/>
  <c r="G11" i="11"/>
  <c r="H11" i="11"/>
  <c r="G15" i="11"/>
  <c r="H15" i="11"/>
  <c r="G17" i="11"/>
  <c r="H17" i="11"/>
  <c r="G18" i="11"/>
  <c r="H18" i="11"/>
  <c r="G19" i="11"/>
  <c r="H19" i="11"/>
  <c r="G20" i="11"/>
  <c r="H20" i="11"/>
  <c r="L108" i="3"/>
  <c r="L103" i="3"/>
  <c r="L99" i="3"/>
  <c r="L96" i="3"/>
  <c r="L93" i="3"/>
  <c r="L92" i="3"/>
  <c r="L91" i="3"/>
  <c r="L90" i="3"/>
  <c r="L87" i="3"/>
  <c r="L86" i="3"/>
  <c r="L85" i="3"/>
  <c r="L84" i="3"/>
  <c r="L83" i="3"/>
  <c r="L82" i="3"/>
  <c r="L81" i="3"/>
  <c r="L77" i="3"/>
  <c r="L76" i="3"/>
  <c r="L75" i="3"/>
  <c r="L74" i="3"/>
  <c r="L73" i="3"/>
  <c r="L72" i="3"/>
  <c r="L71" i="3"/>
  <c r="L70" i="3"/>
  <c r="L69" i="3"/>
  <c r="L67" i="3"/>
  <c r="L66" i="3"/>
  <c r="L65" i="3"/>
  <c r="L64" i="3"/>
  <c r="L62" i="3"/>
  <c r="L60" i="3"/>
  <c r="L59" i="3"/>
  <c r="L58" i="3"/>
  <c r="L40" i="3"/>
  <c r="K40" i="3"/>
  <c r="C16" i="11"/>
  <c r="L102" i="3"/>
  <c r="L97" i="3"/>
  <c r="L94" i="3"/>
  <c r="L88" i="3"/>
  <c r="L80" i="3"/>
  <c r="L68" i="3"/>
  <c r="L61" i="3"/>
  <c r="J15" i="1"/>
  <c r="G18" i="1" l="1"/>
  <c r="K15" i="1"/>
  <c r="K12" i="1"/>
  <c r="L105" i="3"/>
  <c r="L98" i="3"/>
  <c r="L89" i="3"/>
  <c r="L95" i="3"/>
  <c r="C7" i="11"/>
  <c r="J18" i="1"/>
  <c r="L101" i="3" l="1"/>
  <c r="L100" i="3" l="1"/>
  <c r="H12" i="1"/>
  <c r="L12" i="1" s="1"/>
  <c r="L15" i="1"/>
  <c r="F16" i="11"/>
  <c r="F8" i="11"/>
  <c r="D8" i="11"/>
  <c r="D16" i="11"/>
  <c r="D7" i="11" l="1"/>
  <c r="H16" i="11"/>
  <c r="G16" i="11"/>
  <c r="H8" i="11"/>
  <c r="G8" i="11"/>
  <c r="F7" i="11"/>
  <c r="H18" i="1"/>
  <c r="H7" i="11" l="1"/>
  <c r="G7" i="11"/>
  <c r="H155" i="13"/>
  <c r="H154" i="13"/>
  <c r="G155" i="13"/>
  <c r="F154" i="13"/>
  <c r="G154" i="13" s="1"/>
  <c r="F153" i="13" l="1"/>
  <c r="H153" i="13"/>
  <c r="F67" i="13" l="1"/>
  <c r="G153" i="13"/>
  <c r="G67" i="13" l="1"/>
  <c r="F66" i="13"/>
  <c r="F65" i="13" s="1"/>
  <c r="H65" i="13"/>
  <c r="G306" i="13"/>
  <c r="G65" i="13" l="1"/>
</calcChain>
</file>

<file path=xl/sharedStrings.xml><?xml version="1.0" encoding="utf-8"?>
<sst xmlns="http://schemas.openxmlformats.org/spreadsheetml/2006/main" count="584" uniqueCount="253">
  <si>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</si>
  <si>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</si>
  <si>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</si>
  <si>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</si>
  <si>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</si>
  <si>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</si>
  <si>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</si>
  <si>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</si>
  <si>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</si>
  <si>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</si>
  <si>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</si>
  <si>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</si>
  <si>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</si>
  <si>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</si>
  <si>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</si>
  <si>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</si>
  <si>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</si>
  <si>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</si>
  <si>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</si>
  <si>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</si>
  <si>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UKUPNO RASHODI</t>
  </si>
  <si>
    <t>IZVJEŠTAJ O RASHODIMA PREMA FUNKCIJSKOJ KLASIFIKACIJI</t>
  </si>
  <si>
    <t>TEKUĆI PLAN 2023.*</t>
  </si>
  <si>
    <t>INDEKS**</t>
  </si>
  <si>
    <t>UKUPNO PRIHODI</t>
  </si>
  <si>
    <t>IZVORNI PLAN ILI REBALANS 2023.*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</si>
  <si>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</si>
  <si>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</si>
  <si>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</si>
  <si>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</si>
  <si>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</si>
  <si>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</si>
  <si>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</si>
  <si>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</si>
  <si>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</si>
  <si>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</si>
  <si>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</si>
  <si>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</si>
  <si>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</si>
  <si>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</si>
  <si>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</si>
  <si>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>Pomoći proračunskim korisnicima</t>
  </si>
  <si>
    <t>Tekuće pomoći proračunskim korisnicima</t>
  </si>
  <si>
    <t>Donacije od pravnih i fizičkih osoba</t>
  </si>
  <si>
    <t>Tekuće donacije</t>
  </si>
  <si>
    <t>Prihodi iz nadležnog proračuna za financ.</t>
  </si>
  <si>
    <t>Prihodi iz nadležnog proračuna proračuna</t>
  </si>
  <si>
    <t xml:space="preserve">Prihodi iz nadležnog  proračuna </t>
  </si>
  <si>
    <t>Ostali rashodi za zaposlene</t>
  </si>
  <si>
    <t>Doprinosi na plaću</t>
  </si>
  <si>
    <t>Doprinosi za zdravstveno osiguranje</t>
  </si>
  <si>
    <t>Doprinosi za zapošljavanje</t>
  </si>
  <si>
    <t>Naknada za prijevoz</t>
  </si>
  <si>
    <t>Stručno usavršavanje zaposlenika</t>
  </si>
  <si>
    <t>Ostale naknade troškova zaposlenika</t>
  </si>
  <si>
    <t>Uredski materijal</t>
  </si>
  <si>
    <t>Energija</t>
  </si>
  <si>
    <t>Materijal i dijelovi za tekuće i investicijsko održavanje</t>
  </si>
  <si>
    <t>Službena, radna i zaštitna odjeća i obuča</t>
  </si>
  <si>
    <t>Usluge telefona, 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</si>
  <si>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</si>
  <si>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</si>
  <si>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</si>
  <si>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</si>
  <si>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</si>
  <si>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</si>
  <si>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Knjige</t>
  </si>
  <si>
    <t>Uredska oprema i namještaj</t>
  </si>
  <si>
    <t>Rashodi za nabavu proizvedene dugotrajne imovine</t>
  </si>
  <si>
    <t>Postrojena i oprema</t>
  </si>
  <si>
    <t>Knjige, umjetnička djela i ostale izložbene vrijednosti</t>
  </si>
  <si>
    <t>0922 Više srednjoškolsko obrazovanje</t>
  </si>
  <si>
    <t>32 Materijalni rashodi</t>
  </si>
  <si>
    <t>34 Financijski rashodi</t>
  </si>
  <si>
    <t>31 Rashodi za zaposlene</t>
  </si>
  <si>
    <t>0960 Dodatne usluge u obrazovanju</t>
  </si>
  <si>
    <t>37 Naknade građanima i kućanstvima</t>
  </si>
  <si>
    <t>38 Ostali rashodi</t>
  </si>
  <si>
    <t>Kapitalne pomoći proračunskim korisnicima</t>
  </si>
  <si>
    <t>Financijski rashodi</t>
  </si>
  <si>
    <t>Prihodi od imovine</t>
  </si>
  <si>
    <t>Sitni inventar i auto gume</t>
  </si>
  <si>
    <t>Zdravstvene i veterinarske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</si>
  <si>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</si>
  <si>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</si>
  <si>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</si>
  <si>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</si>
  <si>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</si>
  <si>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</si>
  <si>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</si>
  <si>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Rashodi za materijal i energiju</t>
  </si>
  <si>
    <t>Rashodi za usluge</t>
  </si>
  <si>
    <t>Ostali financijsku rashodi</t>
  </si>
  <si>
    <t>Bankarske usluge i usluge platnog prometa</t>
  </si>
  <si>
    <t>Negativne tečajne razlike</t>
  </si>
  <si>
    <t>Zatezne kamate</t>
  </si>
  <si>
    <t>Ostali nespomenuti financijski rashodi</t>
  </si>
  <si>
    <t>Naknade građanima i kućanstvima</t>
  </si>
  <si>
    <t>Ostale naknade građanima i kućanstvima iz proračuna</t>
  </si>
  <si>
    <t>Tekuće donacije u naravi</t>
  </si>
  <si>
    <t>Ostali rashodi</t>
  </si>
  <si>
    <t>Prihodi od donacija</t>
  </si>
  <si>
    <t>Prihodi iz nadležnog proračuna</t>
  </si>
  <si>
    <t>IZVJEŠTAJ O PRIHODIMA I RASHODIMA PREMA IZVORIMA FINANCIRANJA</t>
  </si>
  <si>
    <t>42 Rashodi za nabavu proiz. dug. imovine</t>
  </si>
  <si>
    <t xml:space="preserve"> IZVRŠENJE 
1.-12.2022. </t>
  </si>
  <si>
    <t xml:space="preserve">IZVRŠENJE 
1.-12.2023. </t>
  </si>
  <si>
    <t xml:space="preserve">OSTVARENJE/IZVRŠENJE 
1.-12.2023. </t>
  </si>
  <si>
    <t xml:space="preserve">OSTVARENJE/IZVRŠENJE 
1.-12.2022. </t>
  </si>
  <si>
    <t xml:space="preserve">OSTVARENJE/IZVRŠENJE 1.-12.2022. </t>
  </si>
  <si>
    <t>Kapitalne doncijeod fizičkih osoba</t>
  </si>
  <si>
    <t>Prihodi od pruženih usluga</t>
  </si>
  <si>
    <t>Tekuće pomoći izdr.pr.temeljem prijenosa EU sred.</t>
  </si>
  <si>
    <t>Tekuće pomoći iz dr.pr. Temeljem prijenosa EU sr.</t>
  </si>
  <si>
    <t>Prijenosi između proračunskih korisnika</t>
  </si>
  <si>
    <t>Tekući prijenosi između proračunskih korisnika</t>
  </si>
  <si>
    <t>Naknade troškova osobama izvan radnog odnosa</t>
  </si>
  <si>
    <t>Osobe izvan radnog odnosa</t>
  </si>
  <si>
    <t>Naknade građanima i kućanstvima u novcu</t>
  </si>
  <si>
    <t>Tekuće donacije od trgovačkih društava</t>
  </si>
  <si>
    <t>Materijal i sirovine</t>
  </si>
  <si>
    <t>Usluge tekućeg i investicijskog održavanja</t>
  </si>
  <si>
    <t>Uređaji,strojevi i oprema za ostale namjene</t>
  </si>
  <si>
    <t>KOMERCIJALNO TRGOVAČKA ŠKOLA SPLIT</t>
  </si>
  <si>
    <t>18282KOMERCIJALNO TRGOVAČKA ŠKOLA SPLIT</t>
  </si>
  <si>
    <t>Rashodi za dodatna ulaganja na nef.imovini</t>
  </si>
  <si>
    <t>5=4/2*100</t>
  </si>
  <si>
    <t>6=4/3*100</t>
  </si>
  <si>
    <t>5=4/3*100</t>
  </si>
  <si>
    <t>38-Tekuće donacije</t>
  </si>
  <si>
    <t>37-Naknade građanima i kućanstvima</t>
  </si>
  <si>
    <t>42-Rashodi za nabavu nefinancijske imovine</t>
  </si>
  <si>
    <t>45-Rashodi zadodatna ul.na nef.imovini</t>
  </si>
  <si>
    <t>IZVRŠENJE
1.-12.2022.</t>
  </si>
  <si>
    <t>IZVORNI PLAN/ REBALANS
2023.</t>
  </si>
  <si>
    <t>IZVRŠENJE
1.-12.2023.</t>
  </si>
  <si>
    <t>INDEKS
4/2</t>
  </si>
  <si>
    <t>INDEKS
4/3</t>
  </si>
  <si>
    <t>UKUPNI PRIHODI</t>
  </si>
  <si>
    <t xml:space="preserve"> IZVOR 3.2.1 - VLASTITI PRIHODI PK</t>
  </si>
  <si>
    <t>Prihodi od financijske imovine</t>
  </si>
  <si>
    <t>Kamate na oročena sredstva i depozite</t>
  </si>
  <si>
    <t>Prihodi od prodaje proizvoda i robe te pruženih usluga</t>
  </si>
  <si>
    <t>IZVOR 4.4.1- PRIHODI ZA POSEBNE NAMJENE-DECENTRALIZACIJA</t>
  </si>
  <si>
    <t>Prihodi iz nadležnog proračuna za finan. redov. djelatnosti</t>
  </si>
  <si>
    <t>Prihodi iz nadležnog proračuna za finan. rashoda poslov.</t>
  </si>
  <si>
    <t>Prihodi iz nadležnog pror. za nabavu nefinan. imovine</t>
  </si>
  <si>
    <t>IZVOR 4.8.1 - PRIHODI ZA POSEBNE NAMJENE PK</t>
  </si>
  <si>
    <t>Prihodi od pristojbi po posebnim propisima i naknada</t>
  </si>
  <si>
    <t>Prihodi po posebnim propisima</t>
  </si>
  <si>
    <t>Ostali nespomenuti prihodi</t>
  </si>
  <si>
    <t>Pomoći iz inozem. i od subjekata unutar općeg proračuna</t>
  </si>
  <si>
    <t>Pomoći pror. korisnicima iz prorač. koji im nije nadležan</t>
  </si>
  <si>
    <t>Tekuće pomoći pror. koris. iz prorač. koji im nije nadležan</t>
  </si>
  <si>
    <t>Kapitalne pomoći pror. koris. iz pror. koji im nije nadležan</t>
  </si>
  <si>
    <t>Prijenos između proračunskih korisnika istog proračuna</t>
  </si>
  <si>
    <t>Tekući prijenosi izmedu pror. korisnika istog proračuna</t>
  </si>
  <si>
    <t>IZVOR 5.5.1 - POMOĆI EU ZA PK</t>
  </si>
  <si>
    <t>Pomoći iz inoz. i od subjekata unutar općeg proračuna</t>
  </si>
  <si>
    <t>Pomoći od međunarodnih organizacija</t>
  </si>
  <si>
    <t>Tekuće pomoći od institucija i tijela EU</t>
  </si>
  <si>
    <t>Pomoći temeljem prijenosa EU sredstava</t>
  </si>
  <si>
    <t>Tekuće pomoći temeljem prijenosa EU sredstava</t>
  </si>
  <si>
    <t xml:space="preserve"> IZVOR 6.2.1 - DONACIJE PK</t>
  </si>
  <si>
    <t>Donacije od pravnih i fizičkih osoba izvan općeg proračuna</t>
  </si>
  <si>
    <t>IZVOR 7.2.1 - PRIHODI OD PRODAJE NEFIN. IMOVINE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</si>
  <si>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</si>
  <si>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</si>
  <si>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</si>
  <si>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</si>
  <si>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PROGRAM: SREDNJOŠKOLSKO OBRAZOVANJE</t>
  </si>
  <si>
    <t>AKTIVNOST: RASHODI DJELATNOSTI</t>
  </si>
  <si>
    <t>IZVOR 3.2.1 - VLASTITI PRIHODI</t>
  </si>
  <si>
    <t>Doprinosi na plaće</t>
  </si>
  <si>
    <t>Doprinosi za obvezno zdravstveno osiguranje</t>
  </si>
  <si>
    <t>Naknada troškova zaposlenima</t>
  </si>
  <si>
    <t>Uredski materijal i ostali materijalni rashodi</t>
  </si>
  <si>
    <t>Ostali financijski rashodi</t>
  </si>
  <si>
    <t>IZVOR 3.2.2 - VLASTITI PRIHODI - PRENESENA SREDSTVA</t>
  </si>
  <si>
    <t>IZVOR 4.4.1 - PRIHODI ZA POSEBNE NAMJENE - DECENTRALIZACIJA</t>
  </si>
  <si>
    <t>Naknada za prijevoz, za rad na terenu i odvojeni život</t>
  </si>
  <si>
    <t>Sitni inventar</t>
  </si>
  <si>
    <t>Službena, radna i zaštitna odjeća i obuća</t>
  </si>
  <si>
    <t>Zdravstvene usluge</t>
  </si>
  <si>
    <t>Naknade za rad povjerenstava i slično</t>
  </si>
  <si>
    <t>Članarine</t>
  </si>
  <si>
    <t xml:space="preserve">IZVOR 4.8.1 - PRIHODI ZA POSEBNE NAMJENE </t>
  </si>
  <si>
    <t>IZVOR 4.8.2 - PRIHODI ZA POSEBNE NAMJENE - PRENESENA SREDSTVA</t>
  </si>
  <si>
    <t xml:space="preserve">IZVOR 5.4.1 - POMOĆI PK </t>
  </si>
  <si>
    <t xml:space="preserve">IZVOR 5.4.2 - POMOĆI PK - PRENESENA SREDSTVA </t>
  </si>
  <si>
    <t>Grafičke i tiskarske usluge, usluge kopiranja i uvezivanja i sl.</t>
  </si>
  <si>
    <t>IZVOR 6.2.1 - DONACIJE PK</t>
  </si>
  <si>
    <t>AKTIVNOST: IZGRADNJA I UREĐENJE OBJEKATA, NABAVA I ODRŽAV. OPREME</t>
  </si>
  <si>
    <t>Postrojenja i oprema</t>
  </si>
  <si>
    <t>Oprema za održavanje i zaštitu</t>
  </si>
  <si>
    <t>Komunikacijska oprema</t>
  </si>
  <si>
    <t>IZVOR 4.4.1 - PRIHODI ZA POSEBNE NAMJENE -DECENTRALIZACIJA</t>
  </si>
  <si>
    <t>Uređaji, strojevi i oprema za posebne namjene</t>
  </si>
  <si>
    <t xml:space="preserve">Knjige </t>
  </si>
  <si>
    <t>IZVOR 7.2.1 - PRIHODI OD PRODAJE NEFINANCIJSKE IMOVINE PK</t>
  </si>
  <si>
    <t>IZVOR 7.2.2 - PRIHODI OD PRODAJE NEFIN. IMOVINE PK-PRENESENA SR.</t>
  </si>
  <si>
    <t>AKTIVNOST: NABAVA ŠKOLSKIH KNJIGA</t>
  </si>
  <si>
    <t>Naknade građanima i kućanstvima na temelju osig. i dr. naknade</t>
  </si>
  <si>
    <t>Naknade građanima i kućanstvima u naravi</t>
  </si>
  <si>
    <t>TEKUĆI PROJEKT: ERASMUS +</t>
  </si>
  <si>
    <t>IZVOR 5.5.1 - POMOCI EU ZA PK</t>
  </si>
  <si>
    <t>IZVOR 5.5.2 - POMOĆI EU ZA PK - PRENESENA SREDSTVA</t>
  </si>
  <si>
    <t>TEKUĆI PROJEKT: e-ŠKOLE</t>
  </si>
  <si>
    <t>IZVOR 1.1.1- OPĆI PRIHODI I PRIMICI</t>
  </si>
  <si>
    <t>AKTIVNOST: NATJECANJA, MANIFESTACIJE I OSTALO</t>
  </si>
  <si>
    <t>AKTIVNOST: OPSKRBA ŠK.USTANOVA HIGIJENSKIM POTREPŠTINAMA ZA UČ.</t>
  </si>
  <si>
    <t>IZVOR 5.4.1- POMOĆI PK</t>
  </si>
  <si>
    <t>AKTIVNOST: OSOBNI POMOĆNICI I POMOĆNICI U NASTAVI</t>
  </si>
  <si>
    <t>Naknade za prijevoz, za rad na terenu i odvojeni život</t>
  </si>
  <si>
    <t>IZVOR 5.3.1 -POMOĆI EU</t>
  </si>
  <si>
    <t xml:space="preserve"> IZVOR 5.4.1 -  POMOĆI PK- CIMAJ+MZO+HIG.POTREBŠTINE</t>
  </si>
  <si>
    <t xml:space="preserve">IZVOR 1.1.1. </t>
  </si>
  <si>
    <t>OPĆI PRIHODI I PRIMICI</t>
  </si>
  <si>
    <t>Prihodi od nadležnog proračuna</t>
  </si>
  <si>
    <t>Prihodi iz nadležnog proračuna za fin.rashoda poslovanja</t>
  </si>
  <si>
    <t>IZVOR 5.3.1,</t>
  </si>
  <si>
    <t>POMOĆI EU</t>
  </si>
  <si>
    <t>Prijenosi između proračunskih korisnika istog proračuna</t>
  </si>
  <si>
    <t>Tekući prijenosi izmedu pror. korisnika istog proračuna-EU</t>
  </si>
  <si>
    <t>Seminari</t>
  </si>
  <si>
    <t>Elektronski mediji</t>
  </si>
  <si>
    <t>Opskrba vodom</t>
  </si>
  <si>
    <t>Usluge ažuriranja računalnih baza</t>
  </si>
  <si>
    <t>Upravne i administrativne pristojbe</t>
  </si>
  <si>
    <t>Namirnice</t>
  </si>
  <si>
    <t>Naknade ostalih troškova</t>
  </si>
  <si>
    <t>Naknde troškova sl.puta</t>
  </si>
  <si>
    <t>GODIŠNJI IZVJEŠTAJ O IZVRŠENJU FINANCIJSKOG PLANA  ZA 2023. GOD.</t>
  </si>
  <si>
    <t>Napomena:  Iznosi u stupcu "OSTVARENJE/IZVRŠENJE 1.-12.2022." preračunavaju se iz kuna u eure prema fiksnom tečaju konverzije (1 EUR=7,53450 kuna) i po pravilima za preračunavanje i zaokruživanje.</t>
  </si>
  <si>
    <t>IZVOR 1.1.1 OPĆI PRIHODI I PRIMICI</t>
  </si>
  <si>
    <t>Rasodi poslovanja</t>
  </si>
  <si>
    <t>Usluge investicijskog održavanja</t>
  </si>
  <si>
    <t>AKTIVNOST: ŠKOLSKA SHEMA</t>
  </si>
  <si>
    <t>Namirnce</t>
  </si>
  <si>
    <t>IZVOR 5.1.1 POMOĆI</t>
  </si>
  <si>
    <t>IZVOR 5.1.2.</t>
  </si>
  <si>
    <t>POMOĆI-PRENESENA SREDSTVA</t>
  </si>
  <si>
    <t>IZVOR 5.3.1</t>
  </si>
  <si>
    <t>IZVOR 5.4.1 - TEKUĆI PROJEKT CIMAJ</t>
  </si>
  <si>
    <t>IZVOR 5.4.2 TEKUĆI PROJEKT CIMAJ- PRENESENA SREDSTVA</t>
  </si>
  <si>
    <t>Ostale zdrastvene usluge</t>
  </si>
  <si>
    <t>AKTIVNOST: UČIMO ZAJEDNO V I VI</t>
  </si>
  <si>
    <t>Doprinos za obvezno zdrastveno osiguranje</t>
  </si>
  <si>
    <t>Naknada za prijevoz na posao</t>
  </si>
  <si>
    <t>PROGRAM:</t>
  </si>
  <si>
    <t>RAZVOJ ODGOJNO OBRAZOVNOG SUSTAVA</t>
  </si>
  <si>
    <t>IZVOR4.3.2.</t>
  </si>
  <si>
    <t>PRIHODI ZA POSEBNE NAMJENE-PRENESENA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</si>
</sst>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/>
    </xf>
    <xf numFmtId="0" fontId="11" fillId="6" borderId="3" xfId="0" quotePrefix="1" applyFont="1" applyFill="1" applyBorder="1" applyAlignment="1">
      <alignment horizontal="left" vertical="center"/>
    </xf>
    <xf numFmtId="0" fontId="9" fillId="6" borderId="3" xfId="0" applyNumberFormat="1" applyFont="1" applyFill="1" applyBorder="1" applyAlignment="1" applyProtection="1">
      <alignment vertical="center"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0" fontId="11" fillId="4" borderId="3" xfId="0" applyNumberFormat="1" applyFont="1" applyFill="1" applyBorder="1" applyAlignment="1" applyProtection="1">
      <alignment vertical="center" wrapText="1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4" fontId="1" fillId="7" borderId="3" xfId="0" applyNumberFormat="1" applyFont="1" applyFill="1" applyBorder="1"/>
    <xf numFmtId="4" fontId="1" fillId="4" borderId="3" xfId="0" applyNumberFormat="1" applyFont="1" applyFill="1" applyBorder="1"/>
    <xf numFmtId="4" fontId="3" fillId="7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4" fontId="0" fillId="6" borderId="3" xfId="0" applyNumberFormat="1" applyFill="1" applyBorder="1"/>
    <xf numFmtId="4" fontId="9" fillId="5" borderId="3" xfId="0" applyNumberFormat="1" applyFont="1" applyFill="1" applyBorder="1" applyAlignment="1">
      <alignment horizontal="right"/>
    </xf>
    <xf numFmtId="4" fontId="19" fillId="5" borderId="3" xfId="0" applyNumberFormat="1" applyFont="1" applyFill="1" applyBorder="1"/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3" fillId="6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 applyProtection="1">
      <alignment horizontal="right" wrapText="1"/>
    </xf>
    <xf numFmtId="4" fontId="1" fillId="6" borderId="3" xfId="0" applyNumberFormat="1" applyFont="1" applyFill="1" applyBorder="1"/>
    <xf numFmtId="0" fontId="9" fillId="5" borderId="3" xfId="0" quotePrefix="1" applyFont="1" applyFill="1" applyBorder="1" applyAlignment="1">
      <alignment horizontal="left" vertical="center" wrapText="1"/>
    </xf>
    <xf numFmtId="4" fontId="0" fillId="5" borderId="3" xfId="0" applyNumberFormat="1" applyFont="1" applyFill="1" applyBorder="1"/>
    <xf numFmtId="4" fontId="0" fillId="2" borderId="3" xfId="0" applyNumberFormat="1" applyFill="1" applyBorder="1"/>
    <xf numFmtId="4" fontId="1" fillId="5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0" fontId="19" fillId="2" borderId="0" xfId="0" applyFont="1" applyFill="1"/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2" fontId="0" fillId="6" borderId="3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0" fontId="0" fillId="0" borderId="0" xfId="0" applyFill="1"/>
    <xf numFmtId="4" fontId="20" fillId="7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2" fontId="1" fillId="3" borderId="3" xfId="0" applyNumberFormat="1" applyFont="1" applyFill="1" applyBorder="1" applyAlignment="1">
      <alignment horizontal="center"/>
    </xf>
    <xf numFmtId="4" fontId="20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9" fillId="8" borderId="3" xfId="0" quotePrefix="1" applyFont="1" applyFill="1" applyBorder="1" applyAlignment="1">
      <alignment horizontal="left" vertical="center"/>
    </xf>
    <xf numFmtId="0" fontId="11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4" fontId="3" fillId="8" borderId="3" xfId="0" applyNumberFormat="1" applyFont="1" applyFill="1" applyBorder="1" applyAlignment="1">
      <alignment horizontal="right"/>
    </xf>
    <xf numFmtId="4" fontId="0" fillId="8" borderId="3" xfId="0" applyNumberFormat="1" applyFill="1" applyBorder="1"/>
    <xf numFmtId="2" fontId="0" fillId="8" borderId="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21" fillId="7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4" fontId="21" fillId="4" borderId="2" xfId="0" applyNumberFormat="1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4" fontId="22" fillId="7" borderId="3" xfId="0" applyNumberFormat="1" applyFont="1" applyFill="1" applyBorder="1"/>
    <xf numFmtId="164" fontId="22" fillId="7" borderId="3" xfId="0" applyNumberFormat="1" applyFont="1" applyFill="1" applyBorder="1"/>
    <xf numFmtId="0" fontId="22" fillId="0" borderId="3" xfId="0" applyFont="1" applyBorder="1"/>
    <xf numFmtId="4" fontId="22" fillId="0" borderId="3" xfId="0" applyNumberFormat="1" applyFont="1" applyBorder="1"/>
    <xf numFmtId="164" fontId="22" fillId="2" borderId="3" xfId="0" applyNumberFormat="1" applyFont="1" applyFill="1" applyBorder="1"/>
    <xf numFmtId="0" fontId="22" fillId="2" borderId="3" xfId="0" applyFont="1" applyFill="1" applyBorder="1" applyAlignment="1">
      <alignment horizontal="right" vertical="center"/>
    </xf>
    <xf numFmtId="0" fontId="22" fillId="2" borderId="3" xfId="0" applyFont="1" applyFill="1" applyBorder="1" applyAlignment="1">
      <alignment horizontal="left" vertical="center"/>
    </xf>
    <xf numFmtId="4" fontId="22" fillId="2" borderId="3" xfId="0" applyNumberFormat="1" applyFont="1" applyFill="1" applyBorder="1"/>
    <xf numFmtId="4" fontId="23" fillId="2" borderId="3" xfId="0" applyNumberFormat="1" applyFont="1" applyFill="1" applyBorder="1"/>
    <xf numFmtId="2" fontId="22" fillId="2" borderId="0" xfId="0" applyNumberFormat="1" applyFont="1" applyFill="1"/>
    <xf numFmtId="0" fontId="22" fillId="0" borderId="0" xfId="0" applyFont="1"/>
    <xf numFmtId="4" fontId="22" fillId="0" borderId="0" xfId="0" applyNumberFormat="1" applyFont="1"/>
    <xf numFmtId="0" fontId="21" fillId="7" borderId="3" xfId="0" applyFont="1" applyFill="1" applyBorder="1" applyAlignment="1">
      <alignment horizontal="center"/>
    </xf>
    <xf numFmtId="4" fontId="21" fillId="7" borderId="3" xfId="0" applyNumberFormat="1" applyFont="1" applyFill="1" applyBorder="1" applyAlignment="1">
      <alignment vertical="center"/>
    </xf>
    <xf numFmtId="2" fontId="22" fillId="7" borderId="3" xfId="0" applyNumberFormat="1" applyFont="1" applyFill="1" applyBorder="1" applyAlignment="1">
      <alignment vertical="center"/>
    </xf>
    <xf numFmtId="4" fontId="22" fillId="4" borderId="3" xfId="0" applyNumberFormat="1" applyFont="1" applyFill="1" applyBorder="1"/>
    <xf numFmtId="0" fontId="22" fillId="9" borderId="3" xfId="0" applyFont="1" applyFill="1" applyBorder="1"/>
    <xf numFmtId="4" fontId="22" fillId="9" borderId="3" xfId="0" applyNumberFormat="1" applyFont="1" applyFill="1" applyBorder="1"/>
    <xf numFmtId="164" fontId="22" fillId="9" borderId="3" xfId="0" applyNumberFormat="1" applyFont="1" applyFill="1" applyBorder="1"/>
    <xf numFmtId="2" fontId="22" fillId="9" borderId="3" xfId="0" applyNumberFormat="1" applyFont="1" applyFill="1" applyBorder="1" applyAlignment="1">
      <alignment vertical="center"/>
    </xf>
    <xf numFmtId="2" fontId="22" fillId="2" borderId="3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0" borderId="1" xfId="0" applyFont="1" applyBorder="1"/>
    <xf numFmtId="0" fontId="22" fillId="0" borderId="4" xfId="0" applyFont="1" applyBorder="1"/>
    <xf numFmtId="164" fontId="22" fillId="4" borderId="3" xfId="0" applyNumberFormat="1" applyFont="1" applyFill="1" applyBorder="1"/>
    <xf numFmtId="2" fontId="22" fillId="4" borderId="3" xfId="0" applyNumberFormat="1" applyFont="1" applyFill="1" applyBorder="1" applyAlignment="1">
      <alignment vertical="center"/>
    </xf>
    <xf numFmtId="164" fontId="22" fillId="10" borderId="3" xfId="0" applyNumberFormat="1" applyFont="1" applyFill="1" applyBorder="1"/>
    <xf numFmtId="2" fontId="22" fillId="10" borderId="3" xfId="0" applyNumberFormat="1" applyFont="1" applyFill="1" applyBorder="1" applyAlignment="1">
      <alignment vertical="center"/>
    </xf>
    <xf numFmtId="0" fontId="22" fillId="10" borderId="3" xfId="0" applyFont="1" applyFill="1" applyBorder="1"/>
    <xf numFmtId="4" fontId="22" fillId="10" borderId="3" xfId="0" applyNumberFormat="1" applyFont="1" applyFill="1" applyBorder="1"/>
    <xf numFmtId="0" fontId="22" fillId="0" borderId="0" xfId="0" applyFont="1" applyBorder="1"/>
    <xf numFmtId="4" fontId="22" fillId="0" borderId="0" xfId="0" applyNumberFormat="1" applyFont="1" applyBorder="1"/>
    <xf numFmtId="164" fontId="22" fillId="2" borderId="0" xfId="0" applyNumberFormat="1" applyFont="1" applyFill="1" applyBorder="1"/>
    <xf numFmtId="0" fontId="25" fillId="0" borderId="3" xfId="0" applyFont="1" applyBorder="1"/>
    <xf numFmtId="0" fontId="25" fillId="2" borderId="3" xfId="0" applyFont="1" applyFill="1" applyBorder="1" applyAlignment="1">
      <alignment horizontal="right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right" vertical="center"/>
    </xf>
    <xf numFmtId="0" fontId="20" fillId="7" borderId="3" xfId="0" applyFont="1" applyFill="1" applyBorder="1"/>
    <xf numFmtId="0" fontId="22" fillId="11" borderId="3" xfId="0" applyFont="1" applyFill="1" applyBorder="1"/>
    <xf numFmtId="4" fontId="22" fillId="11" borderId="3" xfId="0" applyNumberFormat="1" applyFont="1" applyFill="1" applyBorder="1"/>
    <xf numFmtId="164" fontId="22" fillId="11" borderId="3" xfId="0" applyNumberFormat="1" applyFont="1" applyFill="1" applyBorder="1"/>
    <xf numFmtId="2" fontId="22" fillId="11" borderId="3" xfId="0" applyNumberFormat="1" applyFont="1" applyFill="1" applyBorder="1" applyAlignment="1">
      <alignment vertical="center"/>
    </xf>
    <xf numFmtId="0" fontId="25" fillId="11" borderId="3" xfId="0" applyFont="1" applyFill="1" applyBorder="1"/>
    <xf numFmtId="0" fontId="22" fillId="7" borderId="4" xfId="0" applyFont="1" applyFill="1" applyBorder="1"/>
    <xf numFmtId="0" fontId="20" fillId="7" borderId="1" xfId="0" applyFont="1" applyFill="1" applyBorder="1"/>
    <xf numFmtId="0" fontId="20" fillId="7" borderId="4" xfId="0" applyFont="1" applyFill="1" applyBorder="1"/>
    <xf numFmtId="4" fontId="22" fillId="0" borderId="3" xfId="0" applyNumberFormat="1" applyFont="1" applyFill="1" applyBorder="1"/>
    <xf numFmtId="0" fontId="22" fillId="0" borderId="3" xfId="0" applyFont="1" applyFill="1" applyBorder="1"/>
    <xf numFmtId="164" fontId="22" fillId="0" borderId="3" xfId="0" applyNumberFormat="1" applyFont="1" applyFill="1" applyBorder="1"/>
    <xf numFmtId="2" fontId="22" fillId="0" borderId="3" xfId="0" applyNumberFormat="1" applyFont="1" applyFill="1" applyBorder="1" applyAlignment="1">
      <alignment vertical="center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1" fillId="7" borderId="4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/>
    </xf>
    <xf numFmtId="0" fontId="24" fillId="7" borderId="1" xfId="0" applyFont="1" applyFill="1" applyBorder="1" applyAlignment="1">
      <alignment horizontal="left" vertical="center"/>
    </xf>
    <xf numFmtId="0" fontId="24" fillId="7" borderId="4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21" fillId="7" borderId="4" xfId="0" applyFont="1" applyFill="1" applyBorder="1" applyAlignment="1">
      <alignment horizontal="left"/>
    </xf>
    <xf numFmtId="0" fontId="20" fillId="4" borderId="3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0"/>
  <sheetViews>
    <sheetView topLeftCell="B1" zoomScale="110" zoomScaleNormal="110" workbookViewId="0">
      <selection activeCell="L13" sqref="L13"/>
    </sheetView>
  </sheetViews>
  <sheetFormatPr defaultRowHeight="15" x14ac:dyDescent="0.25"/>
  <cols>
    <col min="6" max="8" width="25.28515625" customWidth="1"/>
    <col min="9" max="9" width="25.28515625" hidden="1" customWidth="1"/>
    <col min="10" max="10" width="25.28515625" customWidth="1"/>
    <col min="11" max="11" width="9.140625" customWidth="1"/>
  </cols>
  <sheetData>
    <row r="1" spans="2:12" x14ac:dyDescent="0.25">
      <c r="B1" s="102" t="s">
        <v>124</v>
      </c>
    </row>
    <row r="2" spans="2:12" ht="42" customHeight="1" x14ac:dyDescent="0.25">
      <c r="B2" s="173" t="s">
        <v>232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8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2:12" ht="18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2:12" ht="15.75" x14ac:dyDescent="0.25">
      <c r="B5" s="173" t="s">
        <v>8</v>
      </c>
      <c r="C5" s="173"/>
      <c r="D5" s="173"/>
      <c r="E5" s="173"/>
      <c r="F5" s="173"/>
      <c r="G5" s="173"/>
      <c r="H5" s="173"/>
      <c r="I5" s="173"/>
      <c r="J5" s="179"/>
      <c r="K5" s="179"/>
    </row>
    <row r="6" spans="2:12" ht="36" customHeight="1" x14ac:dyDescent="0.3">
      <c r="B6" s="180"/>
      <c r="C6" s="180"/>
      <c r="D6" s="180"/>
      <c r="E6" s="15"/>
      <c r="F6" s="15"/>
      <c r="G6" s="15"/>
      <c r="H6" s="15"/>
      <c r="I6" s="15"/>
      <c r="J6" s="3"/>
      <c r="K6" s="3"/>
    </row>
    <row r="7" spans="2:12" ht="18" customHeight="1" x14ac:dyDescent="0.25">
      <c r="B7" s="173" t="s">
        <v>33</v>
      </c>
      <c r="C7" s="181"/>
      <c r="D7" s="181"/>
      <c r="E7" s="181"/>
      <c r="F7" s="181"/>
      <c r="G7" s="181"/>
      <c r="H7" s="181"/>
      <c r="I7" s="181"/>
      <c r="J7" s="181"/>
      <c r="K7" s="181"/>
    </row>
    <row r="8" spans="2:12" ht="18" customHeight="1" x14ac:dyDescent="0.3">
      <c r="B8" s="28"/>
      <c r="C8" s="29"/>
      <c r="D8" s="29"/>
      <c r="E8" s="29"/>
      <c r="F8" s="29"/>
      <c r="G8" s="29"/>
      <c r="H8" s="29"/>
      <c r="I8" s="29"/>
      <c r="J8" s="29"/>
      <c r="K8" s="29"/>
    </row>
    <row r="9" spans="2:12" x14ac:dyDescent="0.25">
      <c r="B9" s="160" t="s">
        <v>40</v>
      </c>
      <c r="C9" s="160"/>
      <c r="D9" s="160"/>
      <c r="E9" s="160"/>
      <c r="F9" s="160"/>
      <c r="G9" s="4"/>
      <c r="H9" s="4"/>
      <c r="I9" s="4"/>
      <c r="J9" s="4"/>
      <c r="K9" s="18"/>
    </row>
    <row r="10" spans="2:12" ht="25.5" x14ac:dyDescent="0.25">
      <c r="B10" s="174" t="s">
        <v>6</v>
      </c>
      <c r="C10" s="174"/>
      <c r="D10" s="174"/>
      <c r="E10" s="174"/>
      <c r="F10" s="174"/>
      <c r="G10" s="20" t="s">
        <v>108</v>
      </c>
      <c r="H10" s="1" t="s">
        <v>25</v>
      </c>
      <c r="I10" s="1" t="s">
        <v>22</v>
      </c>
      <c r="J10" s="20" t="s">
        <v>107</v>
      </c>
      <c r="K10" s="1" t="s">
        <v>10</v>
      </c>
      <c r="L10" s="1" t="s">
        <v>23</v>
      </c>
    </row>
    <row r="11" spans="2:12" s="23" customFormat="1" ht="11.25" x14ac:dyDescent="0.2">
      <c r="B11" s="175">
        <v>1</v>
      </c>
      <c r="C11" s="175"/>
      <c r="D11" s="175"/>
      <c r="E11" s="175"/>
      <c r="F11" s="175"/>
      <c r="G11" s="22">
        <v>2</v>
      </c>
      <c r="H11" s="21">
        <v>3</v>
      </c>
      <c r="I11" s="21">
        <v>4</v>
      </c>
      <c r="J11" s="21">
        <v>4</v>
      </c>
      <c r="K11" s="21" t="s">
        <v>126</v>
      </c>
      <c r="L11" s="21" t="s">
        <v>127</v>
      </c>
    </row>
    <row r="12" spans="2:12" ht="14.45" x14ac:dyDescent="0.3">
      <c r="B12" s="176" t="s">
        <v>0</v>
      </c>
      <c r="C12" s="172"/>
      <c r="D12" s="172"/>
      <c r="E12" s="172"/>
      <c r="F12" s="177"/>
      <c r="G12" s="36">
        <v>1294591.73</v>
      </c>
      <c r="H12" s="36">
        <f>SUM(H13:H14)</f>
        <v>1390939.54</v>
      </c>
      <c r="I12" s="36"/>
      <c r="J12" s="36">
        <v>1297603.31</v>
      </c>
      <c r="K12" s="36">
        <f>IFERROR(J12/G12*100,"")</f>
        <v>100.23262777987931</v>
      </c>
      <c r="L12" s="36">
        <f>IFERROR(J12/H12*100,"")</f>
        <v>93.289698990079756</v>
      </c>
    </row>
    <row r="13" spans="2:12" ht="14.45" x14ac:dyDescent="0.3">
      <c r="B13" s="169" t="s">
        <v>26</v>
      </c>
      <c r="C13" s="170"/>
      <c r="D13" s="170"/>
      <c r="E13" s="170"/>
      <c r="F13" s="178"/>
      <c r="G13" s="40">
        <v>1294591.73</v>
      </c>
      <c r="H13" s="40">
        <v>1390939.54</v>
      </c>
      <c r="I13" s="37"/>
      <c r="J13" s="40">
        <v>1297603.31</v>
      </c>
      <c r="K13" s="33">
        <f t="shared" ref="K13:K17" si="0">IFERROR(J13/G13*100,"")</f>
        <v>100.23262777987931</v>
      </c>
      <c r="L13" s="33">
        <f t="shared" ref="L13:L17" si="1">IFERROR(J13/H13*100,"")</f>
        <v>93.289698990079756</v>
      </c>
    </row>
    <row r="14" spans="2:12" ht="14.45" x14ac:dyDescent="0.3">
      <c r="B14" s="182" t="s">
        <v>27</v>
      </c>
      <c r="C14" s="178"/>
      <c r="D14" s="178"/>
      <c r="E14" s="178"/>
      <c r="F14" s="178"/>
      <c r="G14" s="40">
        <v>0</v>
      </c>
      <c r="H14" s="40">
        <v>0</v>
      </c>
      <c r="I14" s="37"/>
      <c r="J14" s="40">
        <v>0</v>
      </c>
      <c r="K14" s="95" t="str">
        <f t="shared" si="0"/>
        <v/>
      </c>
      <c r="L14" s="95" t="str">
        <f t="shared" si="1"/>
        <v/>
      </c>
    </row>
    <row r="15" spans="2:12" ht="14.45" x14ac:dyDescent="0.3">
      <c r="B15" s="161" t="s">
        <v>1</v>
      </c>
      <c r="C15" s="162"/>
      <c r="D15" s="162"/>
      <c r="E15" s="162"/>
      <c r="F15" s="163"/>
      <c r="G15" s="36">
        <v>1209478.3400000001</v>
      </c>
      <c r="H15" s="36">
        <v>1494977.11</v>
      </c>
      <c r="I15" s="36"/>
      <c r="J15" s="36">
        <f>SUM(J16:J17)</f>
        <v>1321615.17</v>
      </c>
      <c r="K15" s="36">
        <f t="shared" si="0"/>
        <v>109.27150377905899</v>
      </c>
      <c r="L15" s="36">
        <f t="shared" si="1"/>
        <v>88.403706060757003</v>
      </c>
    </row>
    <row r="16" spans="2:12" ht="14.45" x14ac:dyDescent="0.3">
      <c r="B16" s="183" t="s">
        <v>28</v>
      </c>
      <c r="C16" s="170"/>
      <c r="D16" s="170"/>
      <c r="E16" s="170"/>
      <c r="F16" s="170"/>
      <c r="G16" s="40">
        <v>1204975.43</v>
      </c>
      <c r="H16" s="40"/>
      <c r="I16" s="37"/>
      <c r="J16" s="40">
        <v>1318090.24</v>
      </c>
      <c r="K16" s="33">
        <f t="shared" si="0"/>
        <v>109.38731256951854</v>
      </c>
      <c r="L16" s="33" t="str">
        <f t="shared" si="1"/>
        <v/>
      </c>
    </row>
    <row r="17" spans="2:23" ht="14.45" x14ac:dyDescent="0.3">
      <c r="B17" s="184" t="s">
        <v>29</v>
      </c>
      <c r="C17" s="178"/>
      <c r="D17" s="178"/>
      <c r="E17" s="178"/>
      <c r="F17" s="178"/>
      <c r="G17" s="41">
        <v>4502.91</v>
      </c>
      <c r="H17" s="41"/>
      <c r="I17" s="38"/>
      <c r="J17" s="41">
        <v>3524.93</v>
      </c>
      <c r="K17" s="33">
        <f t="shared" si="0"/>
        <v>78.281155963587992</v>
      </c>
      <c r="L17" s="33" t="str">
        <f t="shared" si="1"/>
        <v/>
      </c>
    </row>
    <row r="18" spans="2:23" x14ac:dyDescent="0.25">
      <c r="B18" s="171" t="s">
        <v>37</v>
      </c>
      <c r="C18" s="172"/>
      <c r="D18" s="172"/>
      <c r="E18" s="172"/>
      <c r="F18" s="172"/>
      <c r="G18" s="36">
        <f>G12-G15</f>
        <v>85113.389999999898</v>
      </c>
      <c r="H18" s="36">
        <f>H12-H15</f>
        <v>-104037.57000000007</v>
      </c>
      <c r="I18" s="39"/>
      <c r="J18" s="39">
        <f>J12-J15</f>
        <v>-24011.85999999987</v>
      </c>
      <c r="K18" s="36"/>
      <c r="L18" s="36"/>
    </row>
    <row r="19" spans="2:23" ht="17.45" x14ac:dyDescent="0.3">
      <c r="B19" s="15"/>
      <c r="C19" s="13"/>
      <c r="D19" s="13"/>
      <c r="E19" s="13"/>
      <c r="F19" s="13"/>
      <c r="G19" s="13"/>
      <c r="H19" s="13"/>
      <c r="I19" s="14"/>
      <c r="J19" s="14"/>
      <c r="K19" s="14"/>
      <c r="L19" s="14"/>
    </row>
    <row r="20" spans="2:23" ht="18" customHeight="1" x14ac:dyDescent="0.25">
      <c r="B20" s="160" t="s">
        <v>36</v>
      </c>
      <c r="C20" s="160"/>
      <c r="D20" s="160"/>
      <c r="E20" s="160"/>
      <c r="F20" s="160"/>
      <c r="G20" s="13"/>
      <c r="H20" s="13"/>
      <c r="I20" s="14"/>
      <c r="J20" s="14"/>
      <c r="K20" s="14"/>
      <c r="L20" s="14"/>
    </row>
    <row r="21" spans="2:23" ht="25.5" x14ac:dyDescent="0.25">
      <c r="B21" s="174" t="s">
        <v>6</v>
      </c>
      <c r="C21" s="174"/>
      <c r="D21" s="174"/>
      <c r="E21" s="174"/>
      <c r="F21" s="174"/>
      <c r="G21" s="20" t="s">
        <v>108</v>
      </c>
      <c r="H21" s="1" t="s">
        <v>25</v>
      </c>
      <c r="I21" s="1" t="s">
        <v>22</v>
      </c>
      <c r="J21" s="20" t="s">
        <v>107</v>
      </c>
      <c r="K21" s="1" t="s">
        <v>10</v>
      </c>
      <c r="L21" s="1" t="s">
        <v>23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s="23" customFormat="1" ht="11.25" x14ac:dyDescent="0.2">
      <c r="B22" s="175">
        <v>1</v>
      </c>
      <c r="C22" s="175"/>
      <c r="D22" s="175"/>
      <c r="E22" s="175"/>
      <c r="F22" s="175"/>
      <c r="G22" s="22">
        <v>2</v>
      </c>
      <c r="H22" s="21">
        <v>3</v>
      </c>
      <c r="I22" s="21">
        <v>4</v>
      </c>
      <c r="J22" s="21">
        <v>4</v>
      </c>
      <c r="K22" s="21" t="s">
        <v>12</v>
      </c>
      <c r="L22" s="21" t="s">
        <v>13</v>
      </c>
    </row>
    <row r="23" spans="2:23" ht="15.75" customHeight="1" x14ac:dyDescent="0.25">
      <c r="B23" s="169" t="s">
        <v>30</v>
      </c>
      <c r="C23" s="169"/>
      <c r="D23" s="169"/>
      <c r="E23" s="169"/>
      <c r="F23" s="169"/>
      <c r="G23" s="41"/>
      <c r="H23" s="38"/>
      <c r="I23" s="38"/>
      <c r="J23" s="38"/>
      <c r="K23" s="16"/>
      <c r="L23" s="1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x14ac:dyDescent="0.25">
      <c r="B24" s="169" t="s">
        <v>31</v>
      </c>
      <c r="C24" s="170"/>
      <c r="D24" s="170"/>
      <c r="E24" s="170"/>
      <c r="F24" s="170"/>
      <c r="G24" s="41"/>
      <c r="H24" s="38"/>
      <c r="I24" s="38"/>
      <c r="J24" s="38"/>
      <c r="K24" s="16"/>
      <c r="L24" s="1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s="32" customFormat="1" ht="15" customHeight="1" x14ac:dyDescent="0.25">
      <c r="B25" s="168" t="s">
        <v>32</v>
      </c>
      <c r="C25" s="168"/>
      <c r="D25" s="168"/>
      <c r="E25" s="168"/>
      <c r="F25" s="168"/>
      <c r="G25" s="36"/>
      <c r="H25" s="36"/>
      <c r="I25" s="36"/>
      <c r="J25" s="36"/>
      <c r="K25" s="17"/>
      <c r="L25" s="17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2:23" s="32" customFormat="1" ht="15" customHeight="1" x14ac:dyDescent="0.25">
      <c r="B26" s="42"/>
      <c r="C26" s="42"/>
      <c r="D26" s="42"/>
      <c r="E26" s="42"/>
      <c r="F26" s="42"/>
      <c r="G26" s="43"/>
      <c r="H26" s="43"/>
      <c r="I26" s="43"/>
      <c r="J26" s="43"/>
      <c r="K26" s="43"/>
      <c r="L26" s="4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2:23" s="32" customFormat="1" ht="15" customHeight="1" x14ac:dyDescent="0.25">
      <c r="B27" s="168" t="s">
        <v>34</v>
      </c>
      <c r="C27" s="168"/>
      <c r="D27" s="168"/>
      <c r="E27" s="168"/>
      <c r="F27" s="168"/>
      <c r="G27" s="36">
        <v>75052.960000000006</v>
      </c>
      <c r="H27" s="36"/>
      <c r="I27" s="36"/>
      <c r="J27" s="36">
        <v>10060.43</v>
      </c>
      <c r="K27" s="17"/>
      <c r="L27" s="17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2:23" x14ac:dyDescent="0.25">
      <c r="B28" s="171" t="s">
        <v>39</v>
      </c>
      <c r="C28" s="172"/>
      <c r="D28" s="172"/>
      <c r="E28" s="172"/>
      <c r="F28" s="172"/>
      <c r="G28" s="36">
        <v>10060.43</v>
      </c>
      <c r="H28" s="36"/>
      <c r="I28" s="36"/>
      <c r="J28" s="36">
        <f>K28-24011.86</f>
        <v>-24011.86</v>
      </c>
      <c r="K28" s="17"/>
      <c r="L28" s="17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2:23" ht="11.25" customHeight="1" x14ac:dyDescent="0.25">
      <c r="B29" s="10"/>
      <c r="C29" s="11"/>
      <c r="D29" s="11"/>
      <c r="E29" s="11"/>
      <c r="F29" s="11"/>
      <c r="G29" s="12"/>
      <c r="H29" s="12"/>
      <c r="I29" s="12"/>
      <c r="J29" s="12"/>
      <c r="K29" s="12"/>
    </row>
    <row r="30" spans="2:23" ht="8.25" customHeight="1" x14ac:dyDescent="0.25"/>
    <row r="31" spans="2:23" ht="23.25" customHeight="1" x14ac:dyDescent="0.25">
      <c r="B31" s="167" t="s">
        <v>38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</row>
    <row r="32" spans="2:23" ht="15.7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25">
      <c r="B33" s="164" t="s">
        <v>233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2:12" x14ac:dyDescent="0.25"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</row>
    <row r="35" spans="2:12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2:12" ht="15" customHeight="1" x14ac:dyDescent="0.25"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2:12" ht="36.75" customHeight="1" x14ac:dyDescent="0.2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</row>
    <row r="38" spans="2:12" x14ac:dyDescent="0.25">
      <c r="B38" s="166"/>
      <c r="C38" s="166"/>
      <c r="D38" s="166"/>
      <c r="E38" s="166"/>
      <c r="F38" s="166"/>
      <c r="G38" s="166"/>
      <c r="H38" s="166"/>
      <c r="I38" s="166"/>
      <c r="J38" s="166"/>
      <c r="K38" s="166"/>
    </row>
    <row r="39" spans="2:12" ht="15" customHeight="1" x14ac:dyDescent="0.25"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2:12" x14ac:dyDescent="0.25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</sheetData>
  <mergeCells count="28">
    <mergeCell ref="B2:L2"/>
    <mergeCell ref="B9:F9"/>
    <mergeCell ref="B21:F21"/>
    <mergeCell ref="B22:F22"/>
    <mergeCell ref="B23:F23"/>
    <mergeCell ref="B11:F11"/>
    <mergeCell ref="B12:F12"/>
    <mergeCell ref="B13:F13"/>
    <mergeCell ref="B5:K5"/>
    <mergeCell ref="B10:F10"/>
    <mergeCell ref="B6:D6"/>
    <mergeCell ref="B7:K7"/>
    <mergeCell ref="B14:F14"/>
    <mergeCell ref="B18:F18"/>
    <mergeCell ref="B16:F16"/>
    <mergeCell ref="B17:F17"/>
    <mergeCell ref="B20:F20"/>
    <mergeCell ref="B15:F15"/>
    <mergeCell ref="B33:L34"/>
    <mergeCell ref="B36:L37"/>
    <mergeCell ref="B39:L40"/>
    <mergeCell ref="B38:F38"/>
    <mergeCell ref="G38:K38"/>
    <mergeCell ref="B31:L31"/>
    <mergeCell ref="B25:F25"/>
    <mergeCell ref="B24:F24"/>
    <mergeCell ref="B27:F27"/>
    <mergeCell ref="B28:F28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zoomScale="90" zoomScaleNormal="90" workbookViewId="0">
      <selection activeCell="L37" sqref="L3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customWidth="1"/>
    <col min="6" max="6" width="45.7109375" customWidth="1"/>
    <col min="7" max="8" width="25.28515625" customWidth="1"/>
    <col min="9" max="9" width="0.42578125" hidden="1" customWidth="1"/>
    <col min="10" max="10" width="25.28515625" customWidth="1"/>
    <col min="11" max="12" width="15.7109375" customWidth="1"/>
  </cols>
  <sheetData>
    <row r="1" spans="1:12" x14ac:dyDescent="0.25">
      <c r="A1" s="102">
        <v>18282</v>
      </c>
      <c r="B1" s="102" t="s">
        <v>123</v>
      </c>
    </row>
    <row r="2" spans="1:12" ht="18" customHeight="1" x14ac:dyDescent="0.25">
      <c r="B2" s="15"/>
      <c r="C2" s="2"/>
      <c r="D2" s="2"/>
      <c r="E2" s="15"/>
      <c r="F2" s="2"/>
      <c r="G2" s="2"/>
      <c r="H2" s="2"/>
      <c r="I2" s="2"/>
      <c r="J2" s="2"/>
      <c r="K2" s="2"/>
    </row>
    <row r="3" spans="1:12" ht="15.75" customHeight="1" x14ac:dyDescent="0.25">
      <c r="B3" s="173" t="s">
        <v>8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17.45" x14ac:dyDescent="0.3">
      <c r="B4" s="2"/>
      <c r="C4" s="2"/>
      <c r="D4" s="2"/>
      <c r="E4" s="15"/>
      <c r="F4" s="2"/>
      <c r="G4" s="2"/>
      <c r="H4" s="2"/>
      <c r="I4" s="2"/>
      <c r="J4" s="3"/>
      <c r="K4" s="3"/>
    </row>
    <row r="5" spans="1:12" ht="18" customHeight="1" x14ac:dyDescent="0.25">
      <c r="B5" s="173" t="s">
        <v>35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ht="17.45" x14ac:dyDescent="0.3">
      <c r="B6" s="2"/>
      <c r="C6" s="2"/>
      <c r="D6" s="2"/>
      <c r="E6" s="15"/>
      <c r="F6" s="2"/>
      <c r="G6" s="2"/>
      <c r="H6" s="2"/>
      <c r="I6" s="2"/>
      <c r="J6" s="3"/>
      <c r="K6" s="3"/>
    </row>
    <row r="7" spans="1:12" ht="15.75" customHeight="1" x14ac:dyDescent="0.25">
      <c r="B7" s="173" t="s">
        <v>11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ht="17.45" x14ac:dyDescent="0.3">
      <c r="B8" s="2"/>
      <c r="C8" s="2"/>
      <c r="D8" s="2"/>
      <c r="E8" s="15"/>
      <c r="F8" s="2"/>
      <c r="G8" s="2"/>
      <c r="H8" s="2"/>
      <c r="I8" s="2"/>
      <c r="J8" s="3"/>
      <c r="K8" s="3"/>
    </row>
    <row r="9" spans="1:12" ht="32.25" customHeight="1" x14ac:dyDescent="0.25">
      <c r="B9" s="185" t="s">
        <v>6</v>
      </c>
      <c r="C9" s="186"/>
      <c r="D9" s="186"/>
      <c r="E9" s="186"/>
      <c r="F9" s="187"/>
      <c r="G9" s="30" t="s">
        <v>109</v>
      </c>
      <c r="H9" s="30" t="s">
        <v>25</v>
      </c>
      <c r="I9" s="30" t="s">
        <v>22</v>
      </c>
      <c r="J9" s="30" t="s">
        <v>107</v>
      </c>
      <c r="K9" s="30" t="s">
        <v>10</v>
      </c>
      <c r="L9" s="30" t="s">
        <v>23</v>
      </c>
    </row>
    <row r="10" spans="1:12" x14ac:dyDescent="0.25">
      <c r="A10" s="23"/>
      <c r="B10" s="188">
        <v>1</v>
      </c>
      <c r="C10" s="189"/>
      <c r="D10" s="189"/>
      <c r="E10" s="189"/>
      <c r="F10" s="190"/>
      <c r="G10" s="31">
        <v>2</v>
      </c>
      <c r="H10" s="31">
        <v>3</v>
      </c>
      <c r="I10" s="31">
        <v>4</v>
      </c>
      <c r="J10" s="31">
        <v>4</v>
      </c>
      <c r="K10" s="31" t="s">
        <v>126</v>
      </c>
      <c r="L10" s="31" t="s">
        <v>128</v>
      </c>
    </row>
    <row r="11" spans="1:12" ht="14.45" x14ac:dyDescent="0.3">
      <c r="A11" s="32"/>
      <c r="B11" s="58"/>
      <c r="C11" s="58"/>
      <c r="D11" s="58"/>
      <c r="E11" s="58"/>
      <c r="F11" s="58" t="s">
        <v>24</v>
      </c>
      <c r="G11" s="78">
        <f>G12</f>
        <v>1294591.73</v>
      </c>
      <c r="H11" s="78">
        <v>1390939.54</v>
      </c>
      <c r="I11" s="78"/>
      <c r="J11" s="59">
        <f>J12</f>
        <v>1297603.31</v>
      </c>
      <c r="K11" s="87">
        <v>100.24</v>
      </c>
      <c r="L11" s="87">
        <v>93.29</v>
      </c>
    </row>
    <row r="12" spans="1:12" ht="15.75" customHeight="1" x14ac:dyDescent="0.3">
      <c r="A12" s="32"/>
      <c r="B12" s="54">
        <v>6</v>
      </c>
      <c r="C12" s="54"/>
      <c r="D12" s="54"/>
      <c r="E12" s="54"/>
      <c r="F12" s="54" t="s">
        <v>2</v>
      </c>
      <c r="G12" s="62">
        <f>G13+G24+G30+G36+G27</f>
        <v>1294591.73</v>
      </c>
      <c r="H12" s="62">
        <v>1390939.54</v>
      </c>
      <c r="I12" s="77"/>
      <c r="J12" s="60">
        <f>J13+J24+J27+J30+J36</f>
        <v>1297603.31</v>
      </c>
      <c r="K12" s="88">
        <v>100.24</v>
      </c>
      <c r="L12" s="88">
        <v>93.29</v>
      </c>
    </row>
    <row r="13" spans="1:12" ht="25.5" x14ac:dyDescent="0.25">
      <c r="A13" s="32"/>
      <c r="B13" s="48"/>
      <c r="C13" s="49">
        <v>63</v>
      </c>
      <c r="D13" s="49"/>
      <c r="E13" s="49"/>
      <c r="F13" s="49" t="s">
        <v>14</v>
      </c>
      <c r="G13" s="76">
        <f>G14+G18+G21</f>
        <v>1109972.73</v>
      </c>
      <c r="H13" s="76">
        <v>1212178.25</v>
      </c>
      <c r="I13" s="76"/>
      <c r="J13" s="71">
        <f>J14+J18+J21</f>
        <v>1171730.79</v>
      </c>
      <c r="K13" s="89">
        <v>105.57</v>
      </c>
      <c r="L13" s="89">
        <v>96.67</v>
      </c>
    </row>
    <row r="14" spans="1:12" x14ac:dyDescent="0.25">
      <c r="A14" s="32"/>
      <c r="B14" s="44"/>
      <c r="C14" s="44"/>
      <c r="D14" s="44">
        <v>636</v>
      </c>
      <c r="E14" s="44"/>
      <c r="F14" s="44" t="s">
        <v>41</v>
      </c>
      <c r="G14" s="67">
        <v>1048334.24</v>
      </c>
      <c r="H14" s="67"/>
      <c r="I14" s="67"/>
      <c r="J14" s="68">
        <v>1150106.51</v>
      </c>
      <c r="K14" s="83"/>
      <c r="L14" s="83"/>
    </row>
    <row r="15" spans="1:12" x14ac:dyDescent="0.25">
      <c r="A15" s="32"/>
      <c r="B15" s="6"/>
      <c r="C15" s="6"/>
      <c r="D15" s="6"/>
      <c r="E15" s="6">
        <v>6361</v>
      </c>
      <c r="F15" s="6" t="s">
        <v>42</v>
      </c>
      <c r="G15" s="33">
        <v>1047591.42</v>
      </c>
      <c r="H15" s="33"/>
      <c r="I15" s="33"/>
      <c r="J15" s="74">
        <v>1148821.3700000001</v>
      </c>
      <c r="K15" s="84"/>
      <c r="L15" s="84"/>
    </row>
    <row r="16" spans="1:12" x14ac:dyDescent="0.25">
      <c r="A16" s="32"/>
      <c r="B16" s="6"/>
      <c r="C16" s="6"/>
      <c r="D16" s="6"/>
      <c r="E16" s="6">
        <v>6362</v>
      </c>
      <c r="F16" s="6" t="s">
        <v>78</v>
      </c>
      <c r="G16" s="33">
        <v>742.82</v>
      </c>
      <c r="H16" s="33"/>
      <c r="I16" s="33"/>
      <c r="J16" s="35">
        <v>1285.1400000000001</v>
      </c>
      <c r="K16" s="85"/>
      <c r="L16" s="85"/>
    </row>
    <row r="17" spans="1:12" x14ac:dyDescent="0.25">
      <c r="A17" s="32"/>
      <c r="B17" s="6"/>
      <c r="C17" s="6"/>
      <c r="D17" s="6"/>
      <c r="E17" s="6"/>
      <c r="F17" s="6"/>
      <c r="G17" s="33"/>
      <c r="H17" s="33"/>
      <c r="I17" s="33"/>
      <c r="J17" s="35"/>
      <c r="K17" s="85"/>
      <c r="L17" s="85"/>
    </row>
    <row r="18" spans="1:12" x14ac:dyDescent="0.25">
      <c r="A18" s="32"/>
      <c r="B18" s="6"/>
      <c r="C18" s="6"/>
      <c r="D18" s="6">
        <v>638</v>
      </c>
      <c r="E18" s="6"/>
      <c r="F18" s="6" t="s">
        <v>112</v>
      </c>
      <c r="G18" s="33">
        <v>44016.07</v>
      </c>
      <c r="H18" s="33"/>
      <c r="I18" s="33"/>
      <c r="J18" s="35">
        <v>10045.799999999999</v>
      </c>
      <c r="K18" s="85"/>
      <c r="L18" s="85"/>
    </row>
    <row r="19" spans="1:12" x14ac:dyDescent="0.25">
      <c r="A19" s="32"/>
      <c r="B19" s="6"/>
      <c r="C19" s="6"/>
      <c r="D19" s="6"/>
      <c r="E19" s="6">
        <v>6381</v>
      </c>
      <c r="F19" s="6" t="s">
        <v>113</v>
      </c>
      <c r="G19" s="33">
        <v>44016.07</v>
      </c>
      <c r="H19" s="33"/>
      <c r="I19" s="33"/>
      <c r="J19" s="35">
        <v>10045.799999999999</v>
      </c>
      <c r="K19" s="85"/>
      <c r="L19" s="85"/>
    </row>
    <row r="20" spans="1:12" x14ac:dyDescent="0.25">
      <c r="A20" s="32"/>
      <c r="B20" s="6"/>
      <c r="C20" s="6"/>
      <c r="D20" s="6"/>
      <c r="E20" s="6"/>
      <c r="F20" s="6"/>
      <c r="G20" s="33"/>
      <c r="H20" s="33"/>
      <c r="I20" s="33"/>
      <c r="J20" s="35"/>
      <c r="K20" s="85"/>
      <c r="L20" s="85"/>
    </row>
    <row r="21" spans="1:12" x14ac:dyDescent="0.25">
      <c r="A21" s="32"/>
      <c r="B21" s="6"/>
      <c r="C21" s="6"/>
      <c r="D21" s="6">
        <v>639</v>
      </c>
      <c r="E21" s="6"/>
      <c r="F21" s="6" t="s">
        <v>114</v>
      </c>
      <c r="G21" s="33">
        <v>17622.419999999998</v>
      </c>
      <c r="H21" s="33"/>
      <c r="I21" s="33"/>
      <c r="J21" s="35">
        <v>11578.48</v>
      </c>
      <c r="K21" s="85"/>
      <c r="L21" s="85"/>
    </row>
    <row r="22" spans="1:12" x14ac:dyDescent="0.25">
      <c r="A22" s="32"/>
      <c r="B22" s="6"/>
      <c r="C22" s="6"/>
      <c r="D22" s="6"/>
      <c r="E22" s="6">
        <v>6391</v>
      </c>
      <c r="F22" s="6" t="s">
        <v>114</v>
      </c>
      <c r="G22" s="33">
        <v>2643.36</v>
      </c>
      <c r="H22" s="33"/>
      <c r="I22" s="33"/>
      <c r="J22" s="35">
        <v>2300.85</v>
      </c>
      <c r="K22" s="85"/>
      <c r="L22" s="85"/>
    </row>
    <row r="23" spans="1:12" x14ac:dyDescent="0.25">
      <c r="A23" s="32"/>
      <c r="B23" s="6"/>
      <c r="C23" s="6"/>
      <c r="D23" s="6"/>
      <c r="E23" s="6">
        <v>6393</v>
      </c>
      <c r="F23" s="6" t="s">
        <v>115</v>
      </c>
      <c r="G23" s="33">
        <v>14979.06</v>
      </c>
      <c r="H23" s="33"/>
      <c r="I23" s="33"/>
      <c r="J23" s="35">
        <v>9277.6299999999992</v>
      </c>
      <c r="K23" s="85"/>
      <c r="L23" s="85"/>
    </row>
    <row r="24" spans="1:12" x14ac:dyDescent="0.25">
      <c r="A24" s="32"/>
      <c r="B24" s="50"/>
      <c r="C24" s="50">
        <v>64</v>
      </c>
      <c r="D24" s="50"/>
      <c r="E24" s="50"/>
      <c r="F24" s="50"/>
      <c r="G24" s="76">
        <f>G25</f>
        <v>0.05</v>
      </c>
      <c r="H24" s="76">
        <v>13.27</v>
      </c>
      <c r="I24" s="76"/>
      <c r="J24" s="71">
        <f>J25</f>
        <v>0.01</v>
      </c>
      <c r="K24" s="89">
        <v>20</v>
      </c>
      <c r="L24" s="89">
        <v>0.08</v>
      </c>
    </row>
    <row r="25" spans="1:12" ht="14.45" x14ac:dyDescent="0.3">
      <c r="A25" s="32"/>
      <c r="B25" s="44"/>
      <c r="C25" s="44"/>
      <c r="D25" s="44">
        <v>641</v>
      </c>
      <c r="E25" s="44"/>
      <c r="F25" s="44"/>
      <c r="G25" s="67">
        <v>0.05</v>
      </c>
      <c r="H25" s="67"/>
      <c r="I25" s="67"/>
      <c r="J25" s="75">
        <v>0.01</v>
      </c>
      <c r="K25" s="83"/>
      <c r="L25" s="83"/>
    </row>
    <row r="26" spans="1:12" ht="14.45" x14ac:dyDescent="0.3">
      <c r="A26" s="32"/>
      <c r="B26" s="6"/>
      <c r="C26" s="6"/>
      <c r="D26" s="6"/>
      <c r="E26" s="6">
        <v>6413</v>
      </c>
      <c r="F26" s="6"/>
      <c r="G26" s="33">
        <v>0.05</v>
      </c>
      <c r="H26" s="33"/>
      <c r="I26" s="33"/>
      <c r="J26" s="74">
        <v>0.01</v>
      </c>
      <c r="K26" s="84"/>
      <c r="L26" s="84"/>
    </row>
    <row r="27" spans="1:12" x14ac:dyDescent="0.25">
      <c r="A27" s="32"/>
      <c r="B27" s="50"/>
      <c r="C27" s="50">
        <v>65</v>
      </c>
      <c r="D27" s="50"/>
      <c r="E27" s="50"/>
      <c r="F27" s="50"/>
      <c r="G27" s="76">
        <f>G28</f>
        <v>5683.19</v>
      </c>
      <c r="H27" s="76">
        <v>9000</v>
      </c>
      <c r="I27" s="76"/>
      <c r="J27" s="71">
        <f>J28</f>
        <v>8782.68</v>
      </c>
      <c r="K27" s="89">
        <v>154.54</v>
      </c>
      <c r="L27" s="89">
        <v>97.59</v>
      </c>
    </row>
    <row r="28" spans="1:12" ht="14.45" x14ac:dyDescent="0.3">
      <c r="A28" s="32"/>
      <c r="B28" s="44"/>
      <c r="C28" s="44"/>
      <c r="D28" s="44">
        <v>652</v>
      </c>
      <c r="E28" s="44"/>
      <c r="F28" s="44"/>
      <c r="G28" s="67">
        <f>SUM(G29:G29)</f>
        <v>5683.19</v>
      </c>
      <c r="H28" s="67"/>
      <c r="I28" s="67"/>
      <c r="J28" s="68">
        <v>8782.68</v>
      </c>
      <c r="K28" s="83"/>
      <c r="L28" s="83"/>
    </row>
    <row r="29" spans="1:12" ht="14.45" x14ac:dyDescent="0.3">
      <c r="A29" s="32"/>
      <c r="B29" s="6"/>
      <c r="C29" s="6"/>
      <c r="D29" s="6"/>
      <c r="E29" s="6">
        <v>6526</v>
      </c>
      <c r="F29" s="6"/>
      <c r="G29" s="33">
        <v>5683.19</v>
      </c>
      <c r="H29" s="33"/>
      <c r="I29" s="33"/>
      <c r="J29" s="74">
        <v>8782.68</v>
      </c>
      <c r="K29" s="84"/>
      <c r="L29" s="84"/>
    </row>
    <row r="30" spans="1:12" ht="25.5" x14ac:dyDescent="0.25">
      <c r="A30" s="32"/>
      <c r="B30" s="50"/>
      <c r="C30" s="50">
        <v>66</v>
      </c>
      <c r="D30" s="51"/>
      <c r="E30" s="51"/>
      <c r="F30" s="49" t="s">
        <v>15</v>
      </c>
      <c r="G30" s="76">
        <v>65286.68</v>
      </c>
      <c r="H30" s="76">
        <v>3286.52</v>
      </c>
      <c r="I30" s="76"/>
      <c r="J30" s="71">
        <v>3048.27</v>
      </c>
      <c r="K30" s="89">
        <v>4.67</v>
      </c>
      <c r="L30" s="89">
        <v>92.75</v>
      </c>
    </row>
    <row r="31" spans="1:12" x14ac:dyDescent="0.25">
      <c r="A31" s="32"/>
      <c r="B31" s="50"/>
      <c r="C31" s="50"/>
      <c r="D31" s="51">
        <v>661</v>
      </c>
      <c r="E31" s="51"/>
      <c r="F31" s="49"/>
      <c r="G31" s="63">
        <v>63652.33</v>
      </c>
      <c r="H31" s="63"/>
      <c r="I31" s="76"/>
      <c r="J31" s="71">
        <v>3048.27</v>
      </c>
      <c r="K31" s="89"/>
      <c r="L31" s="89"/>
    </row>
    <row r="32" spans="1:12" x14ac:dyDescent="0.25">
      <c r="A32" s="32"/>
      <c r="B32" s="50"/>
      <c r="C32" s="50"/>
      <c r="D32" s="51"/>
      <c r="E32" s="51">
        <v>6615</v>
      </c>
      <c r="F32" s="49" t="s">
        <v>111</v>
      </c>
      <c r="G32" s="63">
        <v>63652.33</v>
      </c>
      <c r="H32" s="63"/>
      <c r="I32" s="76"/>
      <c r="J32" s="71">
        <v>1619.87</v>
      </c>
      <c r="K32" s="89"/>
      <c r="L32" s="89"/>
    </row>
    <row r="33" spans="1:18" x14ac:dyDescent="0.25">
      <c r="A33" s="32"/>
      <c r="B33" s="44"/>
      <c r="C33" s="45"/>
      <c r="D33" s="46">
        <v>663</v>
      </c>
      <c r="E33" s="46"/>
      <c r="F33" s="47" t="s">
        <v>43</v>
      </c>
      <c r="G33" s="67">
        <v>1634.35</v>
      </c>
      <c r="H33" s="67"/>
      <c r="I33" s="67"/>
      <c r="J33" s="68">
        <v>1428.4</v>
      </c>
      <c r="K33" s="83"/>
      <c r="L33" s="83"/>
    </row>
    <row r="34" spans="1:18" x14ac:dyDescent="0.25">
      <c r="A34" s="32"/>
      <c r="B34" s="6"/>
      <c r="C34" s="19"/>
      <c r="D34" s="7"/>
      <c r="E34" s="7">
        <v>6632</v>
      </c>
      <c r="F34" s="8" t="s">
        <v>110</v>
      </c>
      <c r="G34" s="33">
        <v>1634.35</v>
      </c>
      <c r="H34" s="33"/>
      <c r="I34" s="33"/>
      <c r="J34" s="35">
        <v>0</v>
      </c>
      <c r="K34" s="85"/>
      <c r="L34" s="85"/>
    </row>
    <row r="35" spans="1:18" x14ac:dyDescent="0.25">
      <c r="A35" s="32"/>
      <c r="B35" s="6"/>
      <c r="C35" s="6"/>
      <c r="D35" s="7"/>
      <c r="E35" s="7">
        <v>6631</v>
      </c>
      <c r="F35" s="8" t="s">
        <v>119</v>
      </c>
      <c r="G35" s="33"/>
      <c r="H35" s="33"/>
      <c r="I35" s="33"/>
      <c r="J35" s="35">
        <v>1428.4</v>
      </c>
      <c r="K35" s="85"/>
      <c r="L35" s="85"/>
    </row>
    <row r="36" spans="1:18" x14ac:dyDescent="0.25">
      <c r="A36" s="32"/>
      <c r="B36" s="52"/>
      <c r="C36" s="50">
        <v>67</v>
      </c>
      <c r="D36" s="51"/>
      <c r="E36" s="51"/>
      <c r="F36" s="49" t="s">
        <v>46</v>
      </c>
      <c r="G36" s="76">
        <f>G37</f>
        <v>113649.08</v>
      </c>
      <c r="H36" s="76">
        <v>166461.5</v>
      </c>
      <c r="I36" s="63"/>
      <c r="J36" s="71">
        <v>114041.56</v>
      </c>
      <c r="K36" s="89">
        <v>100.35</v>
      </c>
      <c r="L36" s="89">
        <v>68.510000000000005</v>
      </c>
      <c r="R36" s="32"/>
    </row>
    <row r="37" spans="1:18" x14ac:dyDescent="0.25">
      <c r="A37" s="32"/>
      <c r="B37" s="44"/>
      <c r="C37" s="44"/>
      <c r="D37" s="46">
        <v>671</v>
      </c>
      <c r="E37" s="46"/>
      <c r="F37" s="72" t="s">
        <v>46</v>
      </c>
      <c r="G37" s="67">
        <f>SUM(G38:G39)</f>
        <v>113649.08</v>
      </c>
      <c r="H37" s="67"/>
      <c r="I37" s="67"/>
      <c r="J37" s="73">
        <v>114041.56</v>
      </c>
      <c r="K37" s="83"/>
      <c r="L37" s="83"/>
    </row>
    <row r="38" spans="1:18" x14ac:dyDescent="0.25">
      <c r="B38" s="6"/>
      <c r="C38" s="6"/>
      <c r="D38" s="6"/>
      <c r="E38" s="6">
        <v>6711</v>
      </c>
      <c r="F38" s="24" t="s">
        <v>47</v>
      </c>
      <c r="G38" s="33">
        <v>113649.08</v>
      </c>
      <c r="H38" s="33"/>
      <c r="I38" s="33"/>
      <c r="J38" s="35">
        <v>100301.83</v>
      </c>
      <c r="K38" s="85"/>
      <c r="L38" s="85"/>
    </row>
    <row r="39" spans="1:18" x14ac:dyDescent="0.25">
      <c r="B39" s="6"/>
      <c r="C39" s="6"/>
      <c r="D39" s="6"/>
      <c r="E39" s="6">
        <v>6712</v>
      </c>
      <c r="F39" s="24" t="s">
        <v>45</v>
      </c>
      <c r="G39" s="33">
        <v>0</v>
      </c>
      <c r="H39" s="33"/>
      <c r="I39" s="33"/>
      <c r="J39" s="35">
        <v>13739.73</v>
      </c>
      <c r="K39" s="85"/>
      <c r="L39" s="85"/>
    </row>
    <row r="40" spans="1:18" x14ac:dyDescent="0.25">
      <c r="B40" s="6"/>
      <c r="C40" s="6"/>
      <c r="D40" s="6"/>
      <c r="E40" s="6"/>
      <c r="F40" s="24"/>
      <c r="G40" s="5"/>
      <c r="H40" s="33"/>
      <c r="I40" s="33"/>
      <c r="J40" s="35"/>
      <c r="K40" s="85" t="str">
        <f t="shared" ref="K40" si="0">IFERROR(J40/G40*100,"")</f>
        <v/>
      </c>
      <c r="L40" s="85" t="str">
        <f t="shared" ref="L40" si="1">IFERROR(J40/H40*100,"")</f>
        <v/>
      </c>
    </row>
    <row r="41" spans="1:18" ht="15.75" customHeight="1" x14ac:dyDescent="0.25"/>
    <row r="42" spans="1:18" ht="15.75" customHeight="1" x14ac:dyDescent="0.25">
      <c r="B42" s="15"/>
      <c r="C42" s="15"/>
      <c r="D42" s="15"/>
      <c r="E42" s="15"/>
      <c r="F42" s="15"/>
      <c r="G42" s="15"/>
      <c r="H42" s="15"/>
      <c r="I42" s="15"/>
      <c r="J42" s="3"/>
      <c r="K42" s="3"/>
      <c r="L42" s="3"/>
    </row>
    <row r="43" spans="1:18" ht="33" customHeight="1" x14ac:dyDescent="0.25">
      <c r="B43" s="185" t="s">
        <v>6</v>
      </c>
      <c r="C43" s="186"/>
      <c r="D43" s="186"/>
      <c r="E43" s="186"/>
      <c r="F43" s="187"/>
      <c r="G43" s="30" t="s">
        <v>108</v>
      </c>
      <c r="H43" s="30" t="s">
        <v>25</v>
      </c>
      <c r="I43" s="30" t="s">
        <v>22</v>
      </c>
      <c r="J43" s="30" t="s">
        <v>107</v>
      </c>
      <c r="K43" s="30" t="s">
        <v>10</v>
      </c>
      <c r="L43" s="30" t="s">
        <v>23</v>
      </c>
    </row>
    <row r="44" spans="1:18" x14ac:dyDescent="0.25">
      <c r="A44" s="23"/>
      <c r="B44" s="188">
        <v>1</v>
      </c>
      <c r="C44" s="189"/>
      <c r="D44" s="189"/>
      <c r="E44" s="189"/>
      <c r="F44" s="190"/>
      <c r="G44" s="31">
        <v>2</v>
      </c>
      <c r="H44" s="31">
        <v>3</v>
      </c>
      <c r="I44" s="31">
        <v>4</v>
      </c>
      <c r="J44" s="31">
        <v>4</v>
      </c>
      <c r="K44" s="31" t="s">
        <v>126</v>
      </c>
      <c r="L44" s="31" t="s">
        <v>128</v>
      </c>
    </row>
    <row r="45" spans="1:18" x14ac:dyDescent="0.25">
      <c r="A45" s="32"/>
      <c r="B45" s="58"/>
      <c r="C45" s="58"/>
      <c r="D45" s="58"/>
      <c r="E45" s="58"/>
      <c r="F45" s="58" t="s">
        <v>20</v>
      </c>
      <c r="G45" s="78">
        <f>G46+G100</f>
        <v>1209478.3399999999</v>
      </c>
      <c r="H45" s="61">
        <f>H46+H100</f>
        <v>1494977.1099999999</v>
      </c>
      <c r="I45" s="61"/>
      <c r="J45" s="59">
        <f>J46+J100</f>
        <v>1321615.17</v>
      </c>
      <c r="K45" s="87">
        <v>109.28</v>
      </c>
      <c r="L45" s="87">
        <v>88.41</v>
      </c>
    </row>
    <row r="46" spans="1:18" x14ac:dyDescent="0.25">
      <c r="A46" s="32"/>
      <c r="B46" s="54">
        <v>3</v>
      </c>
      <c r="C46" s="54"/>
      <c r="D46" s="54"/>
      <c r="E46" s="54"/>
      <c r="F46" s="54" t="s">
        <v>3</v>
      </c>
      <c r="G46" s="77">
        <f>G47+G55+G88+G94+G97</f>
        <v>1204975.43</v>
      </c>
      <c r="H46" s="62">
        <f>H47+H55+H88+H97</f>
        <v>1431158.94</v>
      </c>
      <c r="I46" s="62"/>
      <c r="J46" s="60">
        <f>J47+J55+J88+J94+J97</f>
        <v>1318090.24</v>
      </c>
      <c r="K46" s="88">
        <v>109.39</v>
      </c>
      <c r="L46" s="88">
        <v>92.1</v>
      </c>
    </row>
    <row r="47" spans="1:18" x14ac:dyDescent="0.25">
      <c r="A47" s="32"/>
      <c r="B47" s="48"/>
      <c r="C47" s="48">
        <v>31</v>
      </c>
      <c r="D47" s="49"/>
      <c r="E47" s="49"/>
      <c r="F47" s="49" t="s">
        <v>4</v>
      </c>
      <c r="G47" s="76">
        <f>G48+G50+G52</f>
        <v>1056021.49</v>
      </c>
      <c r="H47" s="76">
        <v>1210619.5</v>
      </c>
      <c r="I47" s="63"/>
      <c r="J47" s="71">
        <v>1153085.33</v>
      </c>
      <c r="K47" s="89"/>
      <c r="L47" s="89"/>
    </row>
    <row r="48" spans="1:18" x14ac:dyDescent="0.25">
      <c r="A48" s="79"/>
      <c r="B48" s="44"/>
      <c r="C48" s="44"/>
      <c r="D48" s="44">
        <v>311</v>
      </c>
      <c r="E48" s="44"/>
      <c r="F48" s="44" t="s">
        <v>16</v>
      </c>
      <c r="G48" s="65">
        <f>G49</f>
        <v>868804.56</v>
      </c>
      <c r="H48" s="65"/>
      <c r="I48" s="65"/>
      <c r="J48" s="66">
        <v>951737.95</v>
      </c>
      <c r="K48" s="86"/>
      <c r="L48" s="86"/>
    </row>
    <row r="49" spans="1:12" x14ac:dyDescent="0.25">
      <c r="A49" s="32"/>
      <c r="B49" s="6"/>
      <c r="C49" s="6"/>
      <c r="D49" s="6"/>
      <c r="E49" s="6">
        <v>3111</v>
      </c>
      <c r="F49" s="6" t="s">
        <v>17</v>
      </c>
      <c r="G49" s="33">
        <v>868804.56</v>
      </c>
      <c r="H49" s="33"/>
      <c r="I49" s="33"/>
      <c r="J49" s="35">
        <v>951737.95</v>
      </c>
      <c r="K49" s="85"/>
      <c r="L49" s="85"/>
    </row>
    <row r="50" spans="1:12" x14ac:dyDescent="0.25">
      <c r="A50" s="32"/>
      <c r="B50" s="44"/>
      <c r="C50" s="44"/>
      <c r="D50" s="44">
        <v>312</v>
      </c>
      <c r="E50" s="44"/>
      <c r="F50" s="44"/>
      <c r="G50" s="67">
        <f>G51</f>
        <v>43789.59</v>
      </c>
      <c r="H50" s="67"/>
      <c r="I50" s="67"/>
      <c r="J50" s="68">
        <v>44395.89</v>
      </c>
      <c r="K50" s="83"/>
      <c r="L50" s="83"/>
    </row>
    <row r="51" spans="1:12" x14ac:dyDescent="0.25">
      <c r="A51" s="32"/>
      <c r="B51" s="6"/>
      <c r="C51" s="6"/>
      <c r="D51" s="6"/>
      <c r="E51" s="6">
        <v>3121</v>
      </c>
      <c r="F51" s="6" t="s">
        <v>48</v>
      </c>
      <c r="G51" s="33">
        <v>43789.59</v>
      </c>
      <c r="H51" s="33"/>
      <c r="I51" s="33"/>
      <c r="J51" s="35">
        <v>44395.89</v>
      </c>
      <c r="K51" s="85"/>
      <c r="L51" s="85"/>
    </row>
    <row r="52" spans="1:12" x14ac:dyDescent="0.25">
      <c r="A52" s="32"/>
      <c r="B52" s="44"/>
      <c r="C52" s="44"/>
      <c r="D52" s="44">
        <v>313</v>
      </c>
      <c r="E52" s="44"/>
      <c r="F52" s="44" t="s">
        <v>49</v>
      </c>
      <c r="G52" s="67">
        <f>SUM(G53:G54)</f>
        <v>143427.34</v>
      </c>
      <c r="H52" s="67"/>
      <c r="I52" s="67"/>
      <c r="J52" s="68">
        <v>156951.49</v>
      </c>
      <c r="K52" s="83"/>
      <c r="L52" s="83"/>
    </row>
    <row r="53" spans="1:12" x14ac:dyDescent="0.25">
      <c r="A53" s="32"/>
      <c r="B53" s="6"/>
      <c r="C53" s="6"/>
      <c r="D53" s="6"/>
      <c r="E53" s="6">
        <v>3132</v>
      </c>
      <c r="F53" s="6" t="s">
        <v>50</v>
      </c>
      <c r="G53" s="33">
        <v>143243.75</v>
      </c>
      <c r="H53" s="33"/>
      <c r="I53" s="33"/>
      <c r="J53" s="35">
        <v>156835.78</v>
      </c>
      <c r="K53" s="85"/>
      <c r="L53" s="85"/>
    </row>
    <row r="54" spans="1:12" x14ac:dyDescent="0.25">
      <c r="A54" s="32"/>
      <c r="B54" s="6"/>
      <c r="C54" s="6"/>
      <c r="D54" s="6"/>
      <c r="E54" s="6">
        <v>3133</v>
      </c>
      <c r="F54" s="6" t="s">
        <v>51</v>
      </c>
      <c r="G54" s="33">
        <v>183.59</v>
      </c>
      <c r="H54" s="33"/>
      <c r="I54" s="33"/>
      <c r="J54" s="35">
        <v>115.71</v>
      </c>
      <c r="K54" s="85"/>
      <c r="L54" s="85"/>
    </row>
    <row r="55" spans="1:12" x14ac:dyDescent="0.25">
      <c r="A55" s="32"/>
      <c r="B55" s="50"/>
      <c r="C55" s="52">
        <v>32</v>
      </c>
      <c r="D55" s="51"/>
      <c r="E55" s="51"/>
      <c r="F55" s="50" t="s">
        <v>9</v>
      </c>
      <c r="G55" s="76">
        <f>G56+G61+G68+G80+G78</f>
        <v>143586.99</v>
      </c>
      <c r="H55" s="76">
        <v>210360.48</v>
      </c>
      <c r="I55" s="63"/>
      <c r="J55" s="71">
        <v>159660.44</v>
      </c>
      <c r="K55" s="89">
        <v>111.2</v>
      </c>
      <c r="L55" s="89">
        <v>75.900000000000006</v>
      </c>
    </row>
    <row r="56" spans="1:12" x14ac:dyDescent="0.25">
      <c r="A56" s="32"/>
      <c r="B56" s="44"/>
      <c r="C56" s="44"/>
      <c r="D56" s="44">
        <v>321</v>
      </c>
      <c r="E56" s="44"/>
      <c r="F56" s="44" t="s">
        <v>18</v>
      </c>
      <c r="G56" s="67">
        <f>SUM(G57:G60)</f>
        <v>34051.269999999997</v>
      </c>
      <c r="H56" s="67"/>
      <c r="I56" s="67"/>
      <c r="J56" s="68">
        <v>63184.53</v>
      </c>
      <c r="K56" s="83"/>
      <c r="L56" s="83"/>
    </row>
    <row r="57" spans="1:12" x14ac:dyDescent="0.25">
      <c r="A57" s="32"/>
      <c r="B57" s="6"/>
      <c r="C57" s="19"/>
      <c r="D57" s="6"/>
      <c r="E57" s="6">
        <v>3211</v>
      </c>
      <c r="F57" s="24" t="s">
        <v>19</v>
      </c>
      <c r="G57" s="33">
        <v>3483.91</v>
      </c>
      <c r="H57" s="33"/>
      <c r="I57" s="33"/>
      <c r="J57" s="35">
        <v>5010.17</v>
      </c>
      <c r="K57" s="85"/>
      <c r="L57" s="85"/>
    </row>
    <row r="58" spans="1:12" x14ac:dyDescent="0.25">
      <c r="A58" s="32"/>
      <c r="B58" s="6"/>
      <c r="C58" s="19"/>
      <c r="D58" s="7"/>
      <c r="E58" s="7">
        <v>3212</v>
      </c>
      <c r="F58" s="7" t="s">
        <v>52</v>
      </c>
      <c r="G58" s="33">
        <v>21277.3</v>
      </c>
      <c r="H58" s="33"/>
      <c r="I58" s="33"/>
      <c r="J58" s="35">
        <v>18615.45</v>
      </c>
      <c r="K58" s="85"/>
      <c r="L58" s="85" t="str">
        <f t="shared" ref="L58:L108" si="2">IFERROR(J58/H58*100,"")</f>
        <v/>
      </c>
    </row>
    <row r="59" spans="1:12" x14ac:dyDescent="0.25">
      <c r="A59" s="32"/>
      <c r="B59" s="6"/>
      <c r="C59" s="19"/>
      <c r="D59" s="7"/>
      <c r="E59" s="7">
        <v>3213</v>
      </c>
      <c r="F59" s="7" t="s">
        <v>53</v>
      </c>
      <c r="G59" s="33">
        <v>9290.06</v>
      </c>
      <c r="H59" s="33"/>
      <c r="I59" s="33"/>
      <c r="J59" s="35">
        <v>39558.910000000003</v>
      </c>
      <c r="K59" s="85"/>
      <c r="L59" s="85" t="str">
        <f t="shared" si="2"/>
        <v/>
      </c>
    </row>
    <row r="60" spans="1:12" x14ac:dyDescent="0.25">
      <c r="A60" s="32"/>
      <c r="B60" s="6"/>
      <c r="C60" s="19"/>
      <c r="D60" s="7"/>
      <c r="E60" s="7">
        <v>3214</v>
      </c>
      <c r="F60" s="7" t="s">
        <v>54</v>
      </c>
      <c r="G60" s="33"/>
      <c r="H60" s="33"/>
      <c r="I60" s="33"/>
      <c r="J60" s="35"/>
      <c r="K60" s="85"/>
      <c r="L60" s="85" t="str">
        <f t="shared" si="2"/>
        <v/>
      </c>
    </row>
    <row r="61" spans="1:12" x14ac:dyDescent="0.25">
      <c r="A61" s="32"/>
      <c r="B61" s="44"/>
      <c r="C61" s="45"/>
      <c r="D61" s="46">
        <v>322</v>
      </c>
      <c r="E61" s="46"/>
      <c r="F61" s="46" t="s">
        <v>90</v>
      </c>
      <c r="G61" s="67">
        <f>SUM(G62:G67)</f>
        <v>48075.499999999993</v>
      </c>
      <c r="H61" s="67"/>
      <c r="I61" s="67"/>
      <c r="J61" s="68">
        <v>29769.57</v>
      </c>
      <c r="K61" s="83"/>
      <c r="L61" s="83" t="str">
        <f t="shared" si="2"/>
        <v/>
      </c>
    </row>
    <row r="62" spans="1:12" x14ac:dyDescent="0.25">
      <c r="A62" s="32"/>
      <c r="B62" s="6"/>
      <c r="C62" s="19"/>
      <c r="D62" s="7"/>
      <c r="E62" s="7">
        <v>3221</v>
      </c>
      <c r="F62" s="7" t="s">
        <v>55</v>
      </c>
      <c r="G62" s="33">
        <v>9162.31</v>
      </c>
      <c r="H62" s="33"/>
      <c r="I62" s="33"/>
      <c r="J62" s="35">
        <v>8386.74</v>
      </c>
      <c r="K62" s="85"/>
      <c r="L62" s="85" t="str">
        <f t="shared" si="2"/>
        <v/>
      </c>
    </row>
    <row r="63" spans="1:12" x14ac:dyDescent="0.25">
      <c r="A63" s="32"/>
      <c r="B63" s="6"/>
      <c r="C63" s="19"/>
      <c r="D63" s="7"/>
      <c r="E63" s="7">
        <v>3222</v>
      </c>
      <c r="F63" s="7" t="s">
        <v>120</v>
      </c>
      <c r="G63" s="33">
        <v>0</v>
      </c>
      <c r="H63" s="33"/>
      <c r="I63" s="33"/>
      <c r="J63" s="35">
        <v>2463.4499999999998</v>
      </c>
      <c r="K63" s="85"/>
      <c r="L63" s="85" t="str">
        <f t="shared" si="2"/>
        <v/>
      </c>
    </row>
    <row r="64" spans="1:12" x14ac:dyDescent="0.25">
      <c r="A64" s="32"/>
      <c r="B64" s="6"/>
      <c r="C64" s="19"/>
      <c r="D64" s="7"/>
      <c r="E64" s="7">
        <v>3223</v>
      </c>
      <c r="F64" s="7" t="s">
        <v>56</v>
      </c>
      <c r="G64" s="33">
        <v>36386.879999999997</v>
      </c>
      <c r="H64" s="33"/>
      <c r="I64" s="33"/>
      <c r="J64" s="35">
        <v>16561.45</v>
      </c>
      <c r="K64" s="85"/>
      <c r="L64" s="85" t="str">
        <f t="shared" si="2"/>
        <v/>
      </c>
    </row>
    <row r="65" spans="1:12" x14ac:dyDescent="0.25">
      <c r="A65" s="32"/>
      <c r="B65" s="6"/>
      <c r="C65" s="19"/>
      <c r="D65" s="7"/>
      <c r="E65" s="7">
        <v>3225</v>
      </c>
      <c r="F65" s="7" t="s">
        <v>81</v>
      </c>
      <c r="G65" s="33">
        <v>286.88</v>
      </c>
      <c r="H65" s="33"/>
      <c r="I65" s="33"/>
      <c r="J65" s="35">
        <v>396.29</v>
      </c>
      <c r="K65" s="85"/>
      <c r="L65" s="85" t="str">
        <f t="shared" si="2"/>
        <v/>
      </c>
    </row>
    <row r="66" spans="1:12" x14ac:dyDescent="0.25">
      <c r="A66" s="32"/>
      <c r="B66" s="6"/>
      <c r="C66" s="19"/>
      <c r="D66" s="7"/>
      <c r="E66" s="7">
        <v>3224</v>
      </c>
      <c r="F66" s="7" t="s">
        <v>57</v>
      </c>
      <c r="G66" s="33">
        <v>1775.97</v>
      </c>
      <c r="H66" s="33"/>
      <c r="I66" s="33"/>
      <c r="J66" s="35">
        <v>946.25</v>
      </c>
      <c r="K66" s="85"/>
      <c r="L66" s="85" t="str">
        <f t="shared" si="2"/>
        <v/>
      </c>
    </row>
    <row r="67" spans="1:12" x14ac:dyDescent="0.25">
      <c r="A67" s="32"/>
      <c r="B67" s="6"/>
      <c r="C67" s="19"/>
      <c r="D67" s="7"/>
      <c r="E67" s="7">
        <v>3227</v>
      </c>
      <c r="F67" s="7" t="s">
        <v>58</v>
      </c>
      <c r="G67" s="33">
        <v>463.46</v>
      </c>
      <c r="H67" s="33"/>
      <c r="I67" s="33"/>
      <c r="J67" s="35">
        <v>1015.39</v>
      </c>
      <c r="K67" s="85"/>
      <c r="L67" s="85" t="str">
        <f t="shared" si="2"/>
        <v/>
      </c>
    </row>
    <row r="68" spans="1:12" x14ac:dyDescent="0.25">
      <c r="A68" s="32"/>
      <c r="B68" s="44"/>
      <c r="C68" s="45"/>
      <c r="D68" s="46">
        <v>323</v>
      </c>
      <c r="E68" s="46"/>
      <c r="F68" s="46" t="s">
        <v>91</v>
      </c>
      <c r="G68" s="67">
        <f>SUM(G69:G77)</f>
        <v>43549.31</v>
      </c>
      <c r="H68" s="67"/>
      <c r="I68" s="67"/>
      <c r="J68" s="68">
        <v>47584.68</v>
      </c>
      <c r="K68" s="83"/>
      <c r="L68" s="83" t="str">
        <f t="shared" si="2"/>
        <v/>
      </c>
    </row>
    <row r="69" spans="1:12" x14ac:dyDescent="0.25">
      <c r="A69" s="32"/>
      <c r="B69" s="6"/>
      <c r="C69" s="19"/>
      <c r="D69" s="7"/>
      <c r="E69" s="7">
        <v>3231</v>
      </c>
      <c r="F69" s="7" t="s">
        <v>59</v>
      </c>
      <c r="G69" s="33">
        <v>2853.33</v>
      </c>
      <c r="H69" s="33"/>
      <c r="I69" s="33"/>
      <c r="J69" s="35">
        <v>2548.7600000000002</v>
      </c>
      <c r="K69" s="85"/>
      <c r="L69" s="85" t="str">
        <f t="shared" si="2"/>
        <v/>
      </c>
    </row>
    <row r="70" spans="1:12" x14ac:dyDescent="0.25">
      <c r="A70" s="32"/>
      <c r="B70" s="6"/>
      <c r="C70" s="19"/>
      <c r="D70" s="7"/>
      <c r="E70" s="7">
        <v>3232</v>
      </c>
      <c r="F70" s="7" t="s">
        <v>121</v>
      </c>
      <c r="G70" s="33">
        <v>17137.169999999998</v>
      </c>
      <c r="H70" s="33"/>
      <c r="I70" s="33"/>
      <c r="J70" s="35">
        <v>13249.51</v>
      </c>
      <c r="K70" s="85"/>
      <c r="L70" s="85" t="str">
        <f t="shared" si="2"/>
        <v/>
      </c>
    </row>
    <row r="71" spans="1:12" x14ac:dyDescent="0.25">
      <c r="A71" s="32"/>
      <c r="B71" s="6"/>
      <c r="C71" s="19"/>
      <c r="D71" s="7"/>
      <c r="E71" s="7">
        <v>3233</v>
      </c>
      <c r="F71" s="7" t="s">
        <v>60</v>
      </c>
      <c r="G71" s="33">
        <v>215.67</v>
      </c>
      <c r="H71" s="33"/>
      <c r="I71" s="33"/>
      <c r="J71" s="35">
        <v>449.27</v>
      </c>
      <c r="K71" s="85"/>
      <c r="L71" s="85" t="str">
        <f t="shared" si="2"/>
        <v/>
      </c>
    </row>
    <row r="72" spans="1:12" x14ac:dyDescent="0.25">
      <c r="A72" s="32"/>
      <c r="B72" s="6"/>
      <c r="C72" s="19"/>
      <c r="D72" s="7"/>
      <c r="E72" s="7">
        <v>3234</v>
      </c>
      <c r="F72" s="7" t="s">
        <v>61</v>
      </c>
      <c r="G72" s="33">
        <v>7343.41</v>
      </c>
      <c r="H72" s="33"/>
      <c r="I72" s="33"/>
      <c r="J72" s="35">
        <v>6014.02</v>
      </c>
      <c r="K72" s="85"/>
      <c r="L72" s="85" t="str">
        <f t="shared" si="2"/>
        <v/>
      </c>
    </row>
    <row r="73" spans="1:12" x14ac:dyDescent="0.25">
      <c r="A73" s="32"/>
      <c r="B73" s="6"/>
      <c r="C73" s="19"/>
      <c r="D73" s="7"/>
      <c r="E73" s="7">
        <v>3235</v>
      </c>
      <c r="F73" s="7" t="s">
        <v>62</v>
      </c>
      <c r="G73" s="33">
        <v>1800.04</v>
      </c>
      <c r="H73" s="33"/>
      <c r="I73" s="33"/>
      <c r="J73" s="35">
        <v>14527.5</v>
      </c>
      <c r="K73" s="85"/>
      <c r="L73" s="85" t="str">
        <f t="shared" si="2"/>
        <v/>
      </c>
    </row>
    <row r="74" spans="1:12" x14ac:dyDescent="0.25">
      <c r="A74" s="32"/>
      <c r="B74" s="6"/>
      <c r="C74" s="19"/>
      <c r="D74" s="7"/>
      <c r="E74" s="7">
        <v>3236</v>
      </c>
      <c r="F74" s="7" t="s">
        <v>82</v>
      </c>
      <c r="G74" s="33">
        <v>3898.73</v>
      </c>
      <c r="H74" s="33"/>
      <c r="I74" s="33"/>
      <c r="J74" s="35">
        <v>2592.12</v>
      </c>
      <c r="K74" s="85"/>
      <c r="L74" s="85" t="str">
        <f t="shared" si="2"/>
        <v/>
      </c>
    </row>
    <row r="75" spans="1:12" x14ac:dyDescent="0.25">
      <c r="A75" s="32"/>
      <c r="B75" s="6"/>
      <c r="C75" s="19"/>
      <c r="D75" s="7"/>
      <c r="E75" s="7">
        <v>3237</v>
      </c>
      <c r="F75" s="7" t="s">
        <v>63</v>
      </c>
      <c r="G75" s="33">
        <v>3972.36</v>
      </c>
      <c r="H75" s="33"/>
      <c r="I75" s="33"/>
      <c r="J75" s="35">
        <v>1558.82</v>
      </c>
      <c r="K75" s="85"/>
      <c r="L75" s="85" t="str">
        <f t="shared" si="2"/>
        <v/>
      </c>
    </row>
    <row r="76" spans="1:12" x14ac:dyDescent="0.25">
      <c r="A76" s="32"/>
      <c r="B76" s="6"/>
      <c r="C76" s="19"/>
      <c r="D76" s="7"/>
      <c r="E76" s="7">
        <v>3238</v>
      </c>
      <c r="F76" s="7" t="s">
        <v>64</v>
      </c>
      <c r="G76" s="33">
        <v>3718.14</v>
      </c>
      <c r="H76" s="33"/>
      <c r="I76" s="33"/>
      <c r="J76" s="35">
        <v>5143.3999999999996</v>
      </c>
      <c r="K76" s="85"/>
      <c r="L76" s="85" t="str">
        <f t="shared" si="2"/>
        <v/>
      </c>
    </row>
    <row r="77" spans="1:12" x14ac:dyDescent="0.25">
      <c r="A77" s="32"/>
      <c r="B77" s="6"/>
      <c r="C77" s="19"/>
      <c r="D77" s="7"/>
      <c r="E77" s="7">
        <v>3239</v>
      </c>
      <c r="F77" s="7" t="s">
        <v>65</v>
      </c>
      <c r="G77" s="33">
        <v>2610.46</v>
      </c>
      <c r="H77" s="33"/>
      <c r="I77" s="33"/>
      <c r="J77" s="35">
        <v>1501.28</v>
      </c>
      <c r="K77" s="85"/>
      <c r="L77" s="85" t="str">
        <f t="shared" si="2"/>
        <v/>
      </c>
    </row>
    <row r="78" spans="1:12" x14ac:dyDescent="0.25">
      <c r="A78" s="32"/>
      <c r="B78" s="96"/>
      <c r="C78" s="97"/>
      <c r="D78" s="98">
        <v>324</v>
      </c>
      <c r="E78" s="98"/>
      <c r="F78" s="98" t="s">
        <v>116</v>
      </c>
      <c r="G78" s="99">
        <f>SUM(G79)</f>
        <v>305.2</v>
      </c>
      <c r="H78" s="99"/>
      <c r="I78" s="99"/>
      <c r="J78" s="100">
        <v>6569.46</v>
      </c>
      <c r="K78" s="101"/>
      <c r="L78" s="101" t="str">
        <f t="shared" si="2"/>
        <v/>
      </c>
    </row>
    <row r="79" spans="1:12" x14ac:dyDescent="0.25">
      <c r="A79" s="32"/>
      <c r="B79" s="6"/>
      <c r="C79" s="19"/>
      <c r="D79" s="7"/>
      <c r="E79" s="7">
        <v>3241</v>
      </c>
      <c r="F79" s="7" t="s">
        <v>117</v>
      </c>
      <c r="G79" s="33">
        <v>305.2</v>
      </c>
      <c r="H79" s="33"/>
      <c r="I79" s="33"/>
      <c r="J79" s="35">
        <v>6569.46</v>
      </c>
      <c r="K79" s="85"/>
      <c r="L79" s="85" t="str">
        <f t="shared" si="2"/>
        <v/>
      </c>
    </row>
    <row r="80" spans="1:12" x14ac:dyDescent="0.25">
      <c r="A80" s="32"/>
      <c r="B80" s="44"/>
      <c r="C80" s="45"/>
      <c r="D80" s="46">
        <v>329</v>
      </c>
      <c r="E80" s="46"/>
      <c r="F80" s="46" t="s">
        <v>89</v>
      </c>
      <c r="G80" s="67">
        <f>SUM(G81:G87)</f>
        <v>17605.71</v>
      </c>
      <c r="H80" s="67"/>
      <c r="I80" s="67"/>
      <c r="J80" s="68">
        <v>12552.2</v>
      </c>
      <c r="K80" s="83"/>
      <c r="L80" s="83" t="str">
        <f t="shared" si="2"/>
        <v/>
      </c>
    </row>
    <row r="81" spans="1:12" x14ac:dyDescent="0.25">
      <c r="A81" s="32"/>
      <c r="B81" s="6"/>
      <c r="C81" s="19"/>
      <c r="D81" s="7"/>
      <c r="E81" s="7">
        <v>3291</v>
      </c>
      <c r="F81" s="7" t="s">
        <v>83</v>
      </c>
      <c r="G81" s="33">
        <v>323.83999999999997</v>
      </c>
      <c r="H81" s="33"/>
      <c r="I81" s="33"/>
      <c r="J81" s="35">
        <v>50</v>
      </c>
      <c r="K81" s="85"/>
      <c r="L81" s="85" t="str">
        <f t="shared" si="2"/>
        <v/>
      </c>
    </row>
    <row r="82" spans="1:12" x14ac:dyDescent="0.25">
      <c r="A82" s="32"/>
      <c r="B82" s="6"/>
      <c r="C82" s="19"/>
      <c r="D82" s="7"/>
      <c r="E82" s="7">
        <v>3292</v>
      </c>
      <c r="F82" s="7" t="s">
        <v>84</v>
      </c>
      <c r="G82" s="33">
        <v>1226.95</v>
      </c>
      <c r="H82" s="33"/>
      <c r="I82" s="33"/>
      <c r="J82" s="35">
        <v>1005</v>
      </c>
      <c r="K82" s="85"/>
      <c r="L82" s="85" t="str">
        <f t="shared" si="2"/>
        <v/>
      </c>
    </row>
    <row r="83" spans="1:12" x14ac:dyDescent="0.25">
      <c r="A83" s="32"/>
      <c r="B83" s="6"/>
      <c r="C83" s="19"/>
      <c r="D83" s="7"/>
      <c r="E83" s="7">
        <v>3293</v>
      </c>
      <c r="F83" s="7" t="s">
        <v>85</v>
      </c>
      <c r="G83" s="33">
        <v>3714.99</v>
      </c>
      <c r="H83" s="33"/>
      <c r="I83" s="33"/>
      <c r="J83" s="35">
        <v>2656.69</v>
      </c>
      <c r="K83" s="85"/>
      <c r="L83" s="85" t="str">
        <f t="shared" si="2"/>
        <v/>
      </c>
    </row>
    <row r="84" spans="1:12" x14ac:dyDescent="0.25">
      <c r="A84" s="32"/>
      <c r="B84" s="6"/>
      <c r="C84" s="19"/>
      <c r="D84" s="7"/>
      <c r="E84" s="7">
        <v>3294</v>
      </c>
      <c r="F84" s="7" t="s">
        <v>86</v>
      </c>
      <c r="G84" s="33">
        <v>257.48</v>
      </c>
      <c r="H84" s="33"/>
      <c r="I84" s="33"/>
      <c r="J84" s="35">
        <v>114.64</v>
      </c>
      <c r="K84" s="85"/>
      <c r="L84" s="85" t="str">
        <f t="shared" si="2"/>
        <v/>
      </c>
    </row>
    <row r="85" spans="1:12" x14ac:dyDescent="0.25">
      <c r="A85" s="32"/>
      <c r="B85" s="6"/>
      <c r="C85" s="19"/>
      <c r="D85" s="7"/>
      <c r="E85" s="7">
        <v>3295</v>
      </c>
      <c r="F85" s="7" t="s">
        <v>87</v>
      </c>
      <c r="G85" s="33">
        <v>4397.7700000000004</v>
      </c>
      <c r="H85" s="33"/>
      <c r="I85" s="33"/>
      <c r="J85" s="35">
        <v>3747.85</v>
      </c>
      <c r="K85" s="85"/>
      <c r="L85" s="85" t="str">
        <f t="shared" si="2"/>
        <v/>
      </c>
    </row>
    <row r="86" spans="1:12" x14ac:dyDescent="0.25">
      <c r="A86" s="32"/>
      <c r="B86" s="6"/>
      <c r="C86" s="19"/>
      <c r="D86" s="7"/>
      <c r="E86" s="7">
        <v>3296</v>
      </c>
      <c r="F86" s="7" t="s">
        <v>88</v>
      </c>
      <c r="G86" s="33">
        <v>5169.97</v>
      </c>
      <c r="H86" s="33"/>
      <c r="I86" s="33"/>
      <c r="J86" s="35">
        <v>3369.91</v>
      </c>
      <c r="K86" s="85"/>
      <c r="L86" s="85" t="str">
        <f t="shared" si="2"/>
        <v/>
      </c>
    </row>
    <row r="87" spans="1:12" x14ac:dyDescent="0.25">
      <c r="A87" s="32"/>
      <c r="B87" s="6"/>
      <c r="C87" s="19"/>
      <c r="D87" s="7"/>
      <c r="E87" s="7">
        <v>3299</v>
      </c>
      <c r="F87" s="7" t="s">
        <v>89</v>
      </c>
      <c r="G87" s="33">
        <v>2514.71</v>
      </c>
      <c r="H87" s="33"/>
      <c r="I87" s="33"/>
      <c r="J87" s="35">
        <v>1608.11</v>
      </c>
      <c r="K87" s="85"/>
      <c r="L87" s="85" t="str">
        <f t="shared" si="2"/>
        <v/>
      </c>
    </row>
    <row r="88" spans="1:12" x14ac:dyDescent="0.25">
      <c r="A88" s="32"/>
      <c r="B88" s="50"/>
      <c r="C88" s="52">
        <v>34</v>
      </c>
      <c r="D88" s="51"/>
      <c r="E88" s="51"/>
      <c r="F88" s="51" t="s">
        <v>79</v>
      </c>
      <c r="G88" s="76">
        <f>G89</f>
        <v>5234.2299999999996</v>
      </c>
      <c r="H88" s="76">
        <v>9287.9599999999991</v>
      </c>
      <c r="I88" s="63"/>
      <c r="J88" s="71">
        <v>4453.47</v>
      </c>
      <c r="K88" s="89">
        <v>85.09</v>
      </c>
      <c r="L88" s="89">
        <f t="shared" si="2"/>
        <v>47.94884990891434</v>
      </c>
    </row>
    <row r="89" spans="1:12" x14ac:dyDescent="0.25">
      <c r="A89" s="32"/>
      <c r="B89" s="44"/>
      <c r="C89" s="45"/>
      <c r="D89" s="46">
        <v>343</v>
      </c>
      <c r="E89" s="46"/>
      <c r="F89" s="46" t="s">
        <v>92</v>
      </c>
      <c r="G89" s="67">
        <f>SUM(G90:G93)</f>
        <v>5234.2299999999996</v>
      </c>
      <c r="H89" s="67"/>
      <c r="I89" s="67"/>
      <c r="J89" s="68">
        <v>4453.47</v>
      </c>
      <c r="K89" s="83"/>
      <c r="L89" s="83" t="str">
        <f t="shared" si="2"/>
        <v/>
      </c>
    </row>
    <row r="90" spans="1:12" x14ac:dyDescent="0.25">
      <c r="A90" s="32"/>
      <c r="B90" s="6"/>
      <c r="C90" s="19"/>
      <c r="D90" s="7"/>
      <c r="E90" s="7">
        <v>3431</v>
      </c>
      <c r="F90" s="7" t="s">
        <v>93</v>
      </c>
      <c r="G90" s="33">
        <v>896.57</v>
      </c>
      <c r="H90" s="33"/>
      <c r="I90" s="33"/>
      <c r="J90" s="35">
        <v>849.45</v>
      </c>
      <c r="K90" s="85"/>
      <c r="L90" s="85" t="str">
        <f t="shared" si="2"/>
        <v/>
      </c>
    </row>
    <row r="91" spans="1:12" x14ac:dyDescent="0.25">
      <c r="B91" s="6"/>
      <c r="C91" s="19"/>
      <c r="D91" s="7"/>
      <c r="E91" s="7">
        <v>3432</v>
      </c>
      <c r="F91" s="7" t="s">
        <v>94</v>
      </c>
      <c r="G91" s="33">
        <v>0</v>
      </c>
      <c r="H91" s="33"/>
      <c r="I91" s="33"/>
      <c r="J91" s="35">
        <v>0</v>
      </c>
      <c r="K91" s="85"/>
      <c r="L91" s="85" t="str">
        <f t="shared" si="2"/>
        <v/>
      </c>
    </row>
    <row r="92" spans="1:12" x14ac:dyDescent="0.25">
      <c r="A92" s="32"/>
      <c r="B92" s="6"/>
      <c r="C92" s="19"/>
      <c r="D92" s="7"/>
      <c r="E92" s="7">
        <v>3433</v>
      </c>
      <c r="F92" s="7" t="s">
        <v>95</v>
      </c>
      <c r="G92" s="33">
        <v>4337.66</v>
      </c>
      <c r="H92" s="33"/>
      <c r="I92" s="33"/>
      <c r="J92" s="35">
        <v>3594.23</v>
      </c>
      <c r="K92" s="85"/>
      <c r="L92" s="85" t="str">
        <f t="shared" si="2"/>
        <v/>
      </c>
    </row>
    <row r="93" spans="1:12" x14ac:dyDescent="0.25">
      <c r="A93" s="32"/>
      <c r="B93" s="6"/>
      <c r="C93" s="19"/>
      <c r="D93" s="7"/>
      <c r="E93" s="7">
        <v>3434</v>
      </c>
      <c r="F93" s="7" t="s">
        <v>96</v>
      </c>
      <c r="G93" s="33">
        <v>0</v>
      </c>
      <c r="H93" s="33"/>
      <c r="I93" s="33"/>
      <c r="J93" s="35">
        <v>9.7899999999999991</v>
      </c>
      <c r="K93" s="85"/>
      <c r="L93" s="85" t="str">
        <f t="shared" si="2"/>
        <v/>
      </c>
    </row>
    <row r="94" spans="1:12" x14ac:dyDescent="0.25">
      <c r="A94" s="32"/>
      <c r="B94" s="50"/>
      <c r="C94" s="52">
        <v>37</v>
      </c>
      <c r="D94" s="51"/>
      <c r="E94" s="51"/>
      <c r="F94" s="51" t="s">
        <v>97</v>
      </c>
      <c r="G94" s="76">
        <f>G95</f>
        <v>132.72</v>
      </c>
      <c r="H94" s="63">
        <v>0</v>
      </c>
      <c r="I94" s="63"/>
      <c r="J94" s="64">
        <v>0</v>
      </c>
      <c r="K94" s="82"/>
      <c r="L94" s="82" t="str">
        <f t="shared" si="2"/>
        <v/>
      </c>
    </row>
    <row r="95" spans="1:12" x14ac:dyDescent="0.25">
      <c r="A95" s="32"/>
      <c r="B95" s="44"/>
      <c r="C95" s="45"/>
      <c r="D95" s="46">
        <v>372</v>
      </c>
      <c r="E95" s="46"/>
      <c r="F95" s="46" t="s">
        <v>98</v>
      </c>
      <c r="G95" s="67">
        <f>SUM(G96:G96)</f>
        <v>132.72</v>
      </c>
      <c r="H95" s="67"/>
      <c r="I95" s="67"/>
      <c r="J95" s="68">
        <v>0</v>
      </c>
      <c r="K95" s="83"/>
      <c r="L95" s="83" t="str">
        <f t="shared" si="2"/>
        <v/>
      </c>
    </row>
    <row r="96" spans="1:12" x14ac:dyDescent="0.25">
      <c r="A96" s="32"/>
      <c r="B96" s="6"/>
      <c r="C96" s="19"/>
      <c r="D96" s="7"/>
      <c r="E96" s="7">
        <v>3721</v>
      </c>
      <c r="F96" s="7" t="s">
        <v>118</v>
      </c>
      <c r="G96" s="33">
        <v>132.72</v>
      </c>
      <c r="H96" s="33"/>
      <c r="I96" s="33"/>
      <c r="J96" s="35">
        <v>0</v>
      </c>
      <c r="K96" s="85"/>
      <c r="L96" s="85" t="str">
        <f t="shared" si="2"/>
        <v/>
      </c>
    </row>
    <row r="97" spans="1:12" x14ac:dyDescent="0.25">
      <c r="A97" s="32"/>
      <c r="B97" s="50"/>
      <c r="C97" s="52">
        <v>38</v>
      </c>
      <c r="D97" s="51"/>
      <c r="E97" s="51"/>
      <c r="F97" s="51" t="s">
        <v>44</v>
      </c>
      <c r="G97" s="63">
        <f>G98</f>
        <v>0</v>
      </c>
      <c r="H97" s="76">
        <v>891</v>
      </c>
      <c r="I97" s="63"/>
      <c r="J97" s="71">
        <v>891</v>
      </c>
      <c r="K97" s="82"/>
      <c r="L97" s="82">
        <f t="shared" si="2"/>
        <v>100</v>
      </c>
    </row>
    <row r="98" spans="1:12" x14ac:dyDescent="0.25">
      <c r="A98" s="32"/>
      <c r="B98" s="44"/>
      <c r="C98" s="45"/>
      <c r="D98" s="46">
        <v>381</v>
      </c>
      <c r="E98" s="46"/>
      <c r="F98" s="46" t="s">
        <v>44</v>
      </c>
      <c r="G98" s="67">
        <f>G99</f>
        <v>0</v>
      </c>
      <c r="H98" s="67"/>
      <c r="I98" s="67"/>
      <c r="J98" s="68">
        <v>891</v>
      </c>
      <c r="K98" s="83"/>
      <c r="L98" s="83" t="str">
        <f t="shared" si="2"/>
        <v/>
      </c>
    </row>
    <row r="99" spans="1:12" x14ac:dyDescent="0.25">
      <c r="A99" s="32"/>
      <c r="B99" s="6"/>
      <c r="C99" s="19"/>
      <c r="D99" s="7"/>
      <c r="E99" s="7">
        <v>3812</v>
      </c>
      <c r="F99" s="7" t="s">
        <v>99</v>
      </c>
      <c r="G99" s="33"/>
      <c r="H99" s="33"/>
      <c r="I99" s="33"/>
      <c r="J99" s="35">
        <v>891</v>
      </c>
      <c r="K99" s="85"/>
      <c r="L99" s="85" t="str">
        <f t="shared" si="2"/>
        <v/>
      </c>
    </row>
    <row r="100" spans="1:12" x14ac:dyDescent="0.25">
      <c r="A100" s="32"/>
      <c r="B100" s="55">
        <v>4</v>
      </c>
      <c r="C100" s="56"/>
      <c r="D100" s="56"/>
      <c r="E100" s="56"/>
      <c r="F100" s="57" t="s">
        <v>5</v>
      </c>
      <c r="G100" s="77">
        <f>G101</f>
        <v>4502.91</v>
      </c>
      <c r="H100" s="62">
        <f>H101+H107</f>
        <v>63818.17</v>
      </c>
      <c r="I100" s="62"/>
      <c r="J100" s="60">
        <v>3524.93</v>
      </c>
      <c r="K100" s="88">
        <v>78.290000000000006</v>
      </c>
      <c r="L100" s="88">
        <f t="shared" si="2"/>
        <v>5.5233956097456263</v>
      </c>
    </row>
    <row r="101" spans="1:12" x14ac:dyDescent="0.25">
      <c r="A101" s="32"/>
      <c r="B101" s="49"/>
      <c r="C101" s="48">
        <v>42</v>
      </c>
      <c r="D101" s="49"/>
      <c r="E101" s="49"/>
      <c r="F101" s="53" t="s">
        <v>68</v>
      </c>
      <c r="G101" s="76">
        <f>G102+G105</f>
        <v>4502.91</v>
      </c>
      <c r="H101" s="76">
        <v>37273.61</v>
      </c>
      <c r="I101" s="69"/>
      <c r="J101" s="71">
        <v>3524.93</v>
      </c>
      <c r="K101" s="89">
        <v>78.290000000000006</v>
      </c>
      <c r="L101" s="89">
        <f t="shared" si="2"/>
        <v>9.4569053010964055</v>
      </c>
    </row>
    <row r="102" spans="1:12" x14ac:dyDescent="0.25">
      <c r="A102" s="32"/>
      <c r="B102" s="47"/>
      <c r="C102" s="47"/>
      <c r="D102" s="44">
        <v>422</v>
      </c>
      <c r="E102" s="44"/>
      <c r="F102" s="44" t="s">
        <v>69</v>
      </c>
      <c r="G102" s="67">
        <f>G103</f>
        <v>1909.81</v>
      </c>
      <c r="H102" s="67"/>
      <c r="I102" s="70"/>
      <c r="J102" s="68">
        <v>2252.54</v>
      </c>
      <c r="K102" s="83"/>
      <c r="L102" s="83" t="str">
        <f t="shared" si="2"/>
        <v/>
      </c>
    </row>
    <row r="103" spans="1:12" x14ac:dyDescent="0.25">
      <c r="A103" s="32"/>
      <c r="B103" s="8"/>
      <c r="C103" s="8"/>
      <c r="D103" s="6"/>
      <c r="E103" s="6">
        <v>4221</v>
      </c>
      <c r="F103" s="6" t="s">
        <v>67</v>
      </c>
      <c r="G103" s="33">
        <v>1909.81</v>
      </c>
      <c r="H103" s="33"/>
      <c r="I103" s="34"/>
      <c r="J103" s="35">
        <v>1888.91</v>
      </c>
      <c r="K103" s="85"/>
      <c r="L103" s="85" t="str">
        <f t="shared" si="2"/>
        <v/>
      </c>
    </row>
    <row r="104" spans="1:12" x14ac:dyDescent="0.25">
      <c r="A104" s="32"/>
      <c r="B104" s="8"/>
      <c r="C104" s="8"/>
      <c r="D104" s="6"/>
      <c r="E104" s="6">
        <v>4227</v>
      </c>
      <c r="F104" s="6" t="s">
        <v>122</v>
      </c>
      <c r="G104" s="33">
        <v>0</v>
      </c>
      <c r="H104" s="33"/>
      <c r="I104" s="34"/>
      <c r="J104" s="35">
        <v>363.63</v>
      </c>
      <c r="K104" s="85"/>
      <c r="L104" s="85"/>
    </row>
    <row r="105" spans="1:12" x14ac:dyDescent="0.25">
      <c r="A105" s="32"/>
      <c r="B105" s="47"/>
      <c r="C105" s="47"/>
      <c r="D105" s="44">
        <v>424</v>
      </c>
      <c r="E105" s="44"/>
      <c r="F105" s="44" t="s">
        <v>70</v>
      </c>
      <c r="G105" s="67">
        <v>2593.1</v>
      </c>
      <c r="H105" s="67"/>
      <c r="I105" s="70"/>
      <c r="J105" s="68">
        <v>1272.3900000000001</v>
      </c>
      <c r="K105" s="83"/>
      <c r="L105" s="83" t="str">
        <f t="shared" si="2"/>
        <v/>
      </c>
    </row>
    <row r="106" spans="1:12" x14ac:dyDescent="0.25">
      <c r="A106" s="32"/>
      <c r="B106" s="47"/>
      <c r="C106" s="47"/>
      <c r="D106" s="44"/>
      <c r="E106" s="44">
        <v>4241</v>
      </c>
      <c r="F106" s="44" t="s">
        <v>66</v>
      </c>
      <c r="G106" s="67">
        <v>2593.1</v>
      </c>
      <c r="H106" s="67"/>
      <c r="I106" s="70"/>
      <c r="J106" s="68">
        <v>1272.3900000000001</v>
      </c>
      <c r="K106" s="83"/>
      <c r="L106" s="83"/>
    </row>
    <row r="107" spans="1:12" x14ac:dyDescent="0.25">
      <c r="A107" s="32"/>
      <c r="B107" s="47"/>
      <c r="C107" s="81">
        <v>45</v>
      </c>
      <c r="D107" s="44"/>
      <c r="E107" s="44"/>
      <c r="F107" s="44" t="s">
        <v>125</v>
      </c>
      <c r="G107" s="67">
        <v>0</v>
      </c>
      <c r="H107" s="67">
        <v>26544.560000000001</v>
      </c>
      <c r="I107" s="70"/>
      <c r="J107" s="68">
        <v>0</v>
      </c>
      <c r="K107" s="83"/>
      <c r="L107" s="83"/>
    </row>
    <row r="108" spans="1:12" x14ac:dyDescent="0.25">
      <c r="A108" s="32"/>
      <c r="B108" s="8"/>
      <c r="C108" s="8"/>
      <c r="D108" s="6">
        <v>45</v>
      </c>
      <c r="E108" s="6"/>
      <c r="F108" s="6" t="s">
        <v>125</v>
      </c>
      <c r="G108" s="33">
        <v>0</v>
      </c>
      <c r="H108" s="33">
        <v>26544.560000000001</v>
      </c>
      <c r="I108" s="34"/>
      <c r="J108" s="35">
        <v>0</v>
      </c>
      <c r="K108" s="85"/>
      <c r="L108" s="85">
        <f t="shared" si="2"/>
        <v>0</v>
      </c>
    </row>
  </sheetData>
  <mergeCells count="7">
    <mergeCell ref="B5:L5"/>
    <mergeCell ref="B3:L3"/>
    <mergeCell ref="B43:F43"/>
    <mergeCell ref="B44:F44"/>
    <mergeCell ref="B9:F9"/>
    <mergeCell ref="B10:F10"/>
    <mergeCell ref="B7:L7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workbookViewId="0">
      <selection activeCell="H11" sqref="H11"/>
    </sheetView>
  </sheetViews>
  <sheetFormatPr defaultRowHeight="15" x14ac:dyDescent="0.25"/>
  <cols>
    <col min="2" max="2" width="37.7109375" customWidth="1"/>
    <col min="3" max="3" width="25.28515625" customWidth="1"/>
    <col min="4" max="4" width="25" customWidth="1"/>
    <col min="5" max="5" width="25.28515625" hidden="1" customWidth="1"/>
    <col min="6" max="6" width="25.28515625" customWidth="1"/>
    <col min="7" max="8" width="15.7109375" customWidth="1"/>
  </cols>
  <sheetData>
    <row r="1" spans="2:8" x14ac:dyDescent="0.25">
      <c r="B1" s="102" t="s">
        <v>124</v>
      </c>
    </row>
    <row r="2" spans="2:8" ht="18" x14ac:dyDescent="0.25">
      <c r="B2" s="15"/>
      <c r="C2" s="15"/>
      <c r="D2" s="15"/>
      <c r="E2" s="15"/>
      <c r="F2" s="3"/>
      <c r="G2" s="3"/>
      <c r="H2" s="3"/>
    </row>
    <row r="3" spans="2:8" ht="15.75" customHeight="1" x14ac:dyDescent="0.25">
      <c r="B3" s="173" t="s">
        <v>21</v>
      </c>
      <c r="C3" s="173"/>
      <c r="D3" s="173"/>
      <c r="E3" s="173"/>
      <c r="F3" s="173"/>
      <c r="G3" s="173"/>
      <c r="H3" s="173"/>
    </row>
    <row r="4" spans="2:8" ht="17.45" x14ac:dyDescent="0.3">
      <c r="B4" s="15"/>
      <c r="C4" s="15"/>
      <c r="D4" s="15"/>
      <c r="E4" s="15"/>
      <c r="F4" s="3"/>
      <c r="G4" s="3"/>
      <c r="H4" s="3"/>
    </row>
    <row r="5" spans="2:8" ht="31.5" customHeight="1" x14ac:dyDescent="0.25">
      <c r="B5" s="30" t="s">
        <v>6</v>
      </c>
      <c r="C5" s="30" t="s">
        <v>105</v>
      </c>
      <c r="D5" s="30" t="s">
        <v>25</v>
      </c>
      <c r="E5" s="30" t="s">
        <v>22</v>
      </c>
      <c r="F5" s="30" t="s">
        <v>106</v>
      </c>
      <c r="G5" s="30" t="s">
        <v>10</v>
      </c>
      <c r="H5" s="30" t="s">
        <v>23</v>
      </c>
    </row>
    <row r="6" spans="2:8" s="23" customFormat="1" ht="11.25" x14ac:dyDescent="0.2">
      <c r="B6" s="31">
        <v>1</v>
      </c>
      <c r="C6" s="31">
        <v>2</v>
      </c>
      <c r="D6" s="31">
        <v>3</v>
      </c>
      <c r="E6" s="31">
        <v>4</v>
      </c>
      <c r="F6" s="31">
        <v>4</v>
      </c>
      <c r="G6" s="31" t="s">
        <v>126</v>
      </c>
      <c r="H6" s="31" t="s">
        <v>127</v>
      </c>
    </row>
    <row r="7" spans="2:8" ht="15.75" customHeight="1" x14ac:dyDescent="0.3">
      <c r="B7" s="58" t="s">
        <v>7</v>
      </c>
      <c r="C7" s="78">
        <f>C8+C16</f>
        <v>1209478.3399999999</v>
      </c>
      <c r="D7" s="91">
        <f>D8+D16</f>
        <v>1494977.1</v>
      </c>
      <c r="E7" s="78"/>
      <c r="F7" s="59">
        <f>F8+F16</f>
        <v>1321615.17</v>
      </c>
      <c r="G7" s="87">
        <f>IFERROR(F7/C7*100,"")</f>
        <v>109.271503779059</v>
      </c>
      <c r="H7" s="87">
        <f>IFERROR(F7/D7*100,"")</f>
        <v>88.403706652095195</v>
      </c>
    </row>
    <row r="8" spans="2:8" ht="15.75" customHeight="1" x14ac:dyDescent="0.25">
      <c r="B8" s="80" t="s">
        <v>71</v>
      </c>
      <c r="C8" s="36">
        <f>SUM(C9:C15)</f>
        <v>1209478.3399999999</v>
      </c>
      <c r="D8" s="36">
        <f>SUM(D9:D15)</f>
        <v>1494977.1</v>
      </c>
      <c r="E8" s="36"/>
      <c r="F8" s="92">
        <f>SUM(F9:F15)</f>
        <v>1321615.17</v>
      </c>
      <c r="G8" s="93">
        <f t="shared" ref="G8:G20" si="0">IFERROR(F8/C8*100,"")</f>
        <v>109.271503779059</v>
      </c>
      <c r="H8" s="93">
        <f t="shared" ref="H8:H20" si="1">IFERROR(F8/D8*100,"")</f>
        <v>88.403706652095195</v>
      </c>
    </row>
    <row r="9" spans="2:8" ht="14.45" x14ac:dyDescent="0.3">
      <c r="B9" s="9" t="s">
        <v>74</v>
      </c>
      <c r="C9" s="33">
        <v>1056021.49</v>
      </c>
      <c r="D9" s="33">
        <v>1210619.5</v>
      </c>
      <c r="E9" s="33"/>
      <c r="F9" s="35">
        <v>1153085.33</v>
      </c>
      <c r="G9" s="85">
        <f t="shared" si="0"/>
        <v>109.19146446536803</v>
      </c>
      <c r="H9" s="85">
        <f t="shared" si="1"/>
        <v>95.247543096736848</v>
      </c>
    </row>
    <row r="10" spans="2:8" ht="14.45" x14ac:dyDescent="0.3">
      <c r="B10" s="26" t="s">
        <v>72</v>
      </c>
      <c r="C10" s="33">
        <v>143586.99</v>
      </c>
      <c r="D10" s="33">
        <v>210360.48</v>
      </c>
      <c r="E10" s="33"/>
      <c r="F10" s="35">
        <v>159660.44</v>
      </c>
      <c r="G10" s="85">
        <f t="shared" si="0"/>
        <v>111.19422449067287</v>
      </c>
      <c r="H10" s="85">
        <f t="shared" si="1"/>
        <v>75.898495763082494</v>
      </c>
    </row>
    <row r="11" spans="2:8" ht="14.45" x14ac:dyDescent="0.3">
      <c r="B11" s="26" t="s">
        <v>73</v>
      </c>
      <c r="C11" s="33">
        <v>5234.2299999999996</v>
      </c>
      <c r="D11" s="33">
        <v>9287.9599999999991</v>
      </c>
      <c r="E11" s="33"/>
      <c r="F11" s="35">
        <v>4453.47</v>
      </c>
      <c r="G11" s="85">
        <f t="shared" si="0"/>
        <v>85.083574852461595</v>
      </c>
      <c r="H11" s="85">
        <f t="shared" si="1"/>
        <v>47.94884990891434</v>
      </c>
    </row>
    <row r="12" spans="2:8" x14ac:dyDescent="0.25">
      <c r="B12" s="26" t="s">
        <v>130</v>
      </c>
      <c r="C12" s="33">
        <v>132.72</v>
      </c>
      <c r="D12" s="33">
        <v>0</v>
      </c>
      <c r="E12" s="33"/>
      <c r="F12" s="35">
        <v>0</v>
      </c>
      <c r="G12" s="85">
        <f t="shared" si="0"/>
        <v>0</v>
      </c>
      <c r="H12" s="85" t="str">
        <f t="shared" si="1"/>
        <v/>
      </c>
    </row>
    <row r="13" spans="2:8" x14ac:dyDescent="0.25">
      <c r="B13" s="26" t="s">
        <v>129</v>
      </c>
      <c r="C13" s="33">
        <v>0</v>
      </c>
      <c r="D13" s="33">
        <v>891</v>
      </c>
      <c r="E13" s="33"/>
      <c r="F13" s="35">
        <v>891</v>
      </c>
      <c r="G13" s="85" t="str">
        <f t="shared" si="0"/>
        <v/>
      </c>
      <c r="H13" s="85">
        <f t="shared" si="1"/>
        <v>100</v>
      </c>
    </row>
    <row r="14" spans="2:8" x14ac:dyDescent="0.25">
      <c r="B14" s="26" t="s">
        <v>131</v>
      </c>
      <c r="C14" s="33">
        <v>4502.91</v>
      </c>
      <c r="D14" s="33">
        <v>37273.599999999999</v>
      </c>
      <c r="E14" s="33"/>
      <c r="F14" s="35">
        <v>3524.93</v>
      </c>
      <c r="G14" s="85">
        <f t="shared" si="0"/>
        <v>78.281155963587992</v>
      </c>
      <c r="H14" s="85">
        <f t="shared" si="1"/>
        <v>9.4569078382554945</v>
      </c>
    </row>
    <row r="15" spans="2:8" ht="14.45" x14ac:dyDescent="0.3">
      <c r="B15" s="26" t="s">
        <v>132</v>
      </c>
      <c r="C15" s="33"/>
      <c r="D15" s="33">
        <v>26544.560000000001</v>
      </c>
      <c r="E15" s="33"/>
      <c r="F15" s="35">
        <v>0</v>
      </c>
      <c r="G15" s="85" t="str">
        <f t="shared" si="0"/>
        <v/>
      </c>
      <c r="H15" s="85">
        <f t="shared" si="1"/>
        <v>0</v>
      </c>
    </row>
    <row r="16" spans="2:8" ht="14.45" x14ac:dyDescent="0.3">
      <c r="B16" s="80" t="s">
        <v>75</v>
      </c>
      <c r="C16" s="94">
        <f>SUM(C17:C20)</f>
        <v>0</v>
      </c>
      <c r="D16" s="36">
        <f>SUM(D17:D20)</f>
        <v>0</v>
      </c>
      <c r="E16" s="39"/>
      <c r="F16" s="92">
        <f>SUM(F17:F20)</f>
        <v>0</v>
      </c>
      <c r="G16" s="93" t="str">
        <f t="shared" si="0"/>
        <v/>
      </c>
      <c r="H16" s="93" t="str">
        <f t="shared" si="1"/>
        <v/>
      </c>
    </row>
    <row r="17" spans="2:8" ht="14.45" x14ac:dyDescent="0.3">
      <c r="B17" s="25" t="s">
        <v>72</v>
      </c>
      <c r="C17" s="33"/>
      <c r="D17" s="33"/>
      <c r="E17" s="34"/>
      <c r="F17" s="35"/>
      <c r="G17" s="85" t="str">
        <f t="shared" si="0"/>
        <v/>
      </c>
      <c r="H17" s="85" t="str">
        <f t="shared" si="1"/>
        <v/>
      </c>
    </row>
    <row r="18" spans="2:8" x14ac:dyDescent="0.25">
      <c r="B18" s="25" t="s">
        <v>76</v>
      </c>
      <c r="C18" s="33"/>
      <c r="D18" s="33"/>
      <c r="E18" s="34"/>
      <c r="F18" s="35"/>
      <c r="G18" s="85" t="str">
        <f t="shared" si="0"/>
        <v/>
      </c>
      <c r="H18" s="85" t="str">
        <f t="shared" si="1"/>
        <v/>
      </c>
    </row>
    <row r="19" spans="2:8" ht="14.45" x14ac:dyDescent="0.3">
      <c r="B19" s="25" t="s">
        <v>77</v>
      </c>
      <c r="C19" s="33"/>
      <c r="D19" s="33"/>
      <c r="E19" s="34"/>
      <c r="F19" s="35"/>
      <c r="G19" s="85" t="str">
        <f t="shared" si="0"/>
        <v/>
      </c>
      <c r="H19" s="85" t="str">
        <f t="shared" si="1"/>
        <v/>
      </c>
    </row>
    <row r="20" spans="2:8" ht="14.45" x14ac:dyDescent="0.3">
      <c r="B20" s="25" t="s">
        <v>104</v>
      </c>
      <c r="C20" s="33"/>
      <c r="D20" s="33"/>
      <c r="E20" s="34"/>
      <c r="F20" s="35"/>
      <c r="G20" s="85" t="str">
        <f t="shared" si="0"/>
        <v/>
      </c>
      <c r="H20" s="85" t="str">
        <f t="shared" si="1"/>
        <v/>
      </c>
    </row>
  </sheetData>
  <mergeCells count="1">
    <mergeCell ref="B3:H3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0"/>
  <sheetViews>
    <sheetView tabSelected="1" topLeftCell="A56" zoomScaleNormal="100" workbookViewId="0">
      <selection activeCell="G60" sqref="G60"/>
    </sheetView>
  </sheetViews>
  <sheetFormatPr defaultColWidth="8.85546875" defaultRowHeight="15" x14ac:dyDescent="0.25"/>
  <cols>
    <col min="1" max="1" width="8.85546875" style="90"/>
    <col min="2" max="2" width="11.28515625" customWidth="1"/>
    <col min="3" max="3" width="50.5703125" customWidth="1"/>
    <col min="4" max="4" width="26" customWidth="1"/>
    <col min="5" max="5" width="23.42578125" customWidth="1"/>
    <col min="6" max="6" width="22.5703125" customWidth="1"/>
    <col min="7" max="7" width="16.5703125" customWidth="1"/>
    <col min="8" max="10" width="25.28515625" customWidth="1"/>
    <col min="11" max="12" width="15.7109375" customWidth="1"/>
    <col min="13" max="16384" width="8.85546875" style="90"/>
  </cols>
  <sheetData>
    <row r="1" spans="2:12" ht="14.45" x14ac:dyDescent="0.3"/>
    <row r="2" spans="2:12" ht="17.45" x14ac:dyDescent="0.3">
      <c r="B2" s="15"/>
      <c r="C2" s="15"/>
      <c r="D2" s="15"/>
      <c r="E2" s="15"/>
      <c r="F2" s="15"/>
      <c r="G2" s="15"/>
      <c r="H2" s="15"/>
      <c r="I2" s="15"/>
      <c r="J2" s="3"/>
      <c r="K2" s="3"/>
    </row>
    <row r="3" spans="2:12" ht="15.75" customHeight="1" x14ac:dyDescent="0.25">
      <c r="B3" s="173" t="s">
        <v>103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2" ht="38.25" x14ac:dyDescent="0.25">
      <c r="B4" s="192" t="s">
        <v>6</v>
      </c>
      <c r="C4" s="193"/>
      <c r="D4" s="103" t="s">
        <v>133</v>
      </c>
      <c r="E4" s="103" t="s">
        <v>134</v>
      </c>
      <c r="F4" s="103" t="s">
        <v>135</v>
      </c>
      <c r="G4" s="103" t="s">
        <v>136</v>
      </c>
      <c r="H4" s="103" t="s">
        <v>137</v>
      </c>
      <c r="I4" s="15"/>
      <c r="J4" s="3"/>
      <c r="K4" s="3"/>
    </row>
    <row r="5" spans="2:12" x14ac:dyDescent="0.25">
      <c r="B5" s="104"/>
      <c r="C5" s="105">
        <v>1</v>
      </c>
      <c r="D5" s="105">
        <v>2</v>
      </c>
      <c r="E5" s="105">
        <v>3</v>
      </c>
      <c r="F5" s="105">
        <v>4</v>
      </c>
      <c r="G5" s="106"/>
      <c r="H5" s="106"/>
    </row>
    <row r="6" spans="2:12" x14ac:dyDescent="0.25">
      <c r="B6" s="194" t="s">
        <v>138</v>
      </c>
      <c r="C6" s="195"/>
      <c r="D6" s="107">
        <f>D7+D15+D21+D26+D34+D41+D46+D51+D55</f>
        <v>1294591.7300000002</v>
      </c>
      <c r="E6" s="107">
        <f t="shared" ref="E6" si="0">E7+E15+E21+E26+E34+E41+E46</f>
        <v>1390939.5399999998</v>
      </c>
      <c r="F6" s="107">
        <f>F7+F15+F21+F26+F34+F41+F46+F51+F55</f>
        <v>1297603.31</v>
      </c>
      <c r="G6" s="108"/>
      <c r="H6" s="106"/>
    </row>
    <row r="7" spans="2:12" x14ac:dyDescent="0.25">
      <c r="B7" s="191" t="s">
        <v>139</v>
      </c>
      <c r="C7" s="191"/>
      <c r="D7" s="109">
        <v>63652.38</v>
      </c>
      <c r="E7" s="109">
        <f>E8</f>
        <v>1871.39</v>
      </c>
      <c r="F7" s="109">
        <v>1619.88</v>
      </c>
      <c r="G7" s="110">
        <f>(F7/D7)*100</f>
        <v>2.5448852030356135</v>
      </c>
      <c r="H7" s="110">
        <f>(F7/E7)*100</f>
        <v>86.560257348815583</v>
      </c>
    </row>
    <row r="8" spans="2:12" x14ac:dyDescent="0.25">
      <c r="B8" s="111">
        <v>6</v>
      </c>
      <c r="C8" s="111" t="s">
        <v>2</v>
      </c>
      <c r="D8" s="112"/>
      <c r="E8" s="112">
        <v>1871.39</v>
      </c>
      <c r="F8" s="112">
        <v>1619.88</v>
      </c>
      <c r="G8" s="113"/>
      <c r="H8" s="112">
        <f>(F8/E8)*100</f>
        <v>86.560257348815583</v>
      </c>
    </row>
    <row r="9" spans="2:12" x14ac:dyDescent="0.25">
      <c r="B9" s="111">
        <v>64</v>
      </c>
      <c r="C9" s="111" t="s">
        <v>80</v>
      </c>
      <c r="D9" s="112">
        <v>0.05</v>
      </c>
      <c r="E9" s="112">
        <v>13.27</v>
      </c>
      <c r="F9" s="112">
        <v>0.01</v>
      </c>
      <c r="G9" s="113"/>
      <c r="H9" s="112">
        <f>(F9/E9)*100</f>
        <v>7.5357950263752832E-2</v>
      </c>
    </row>
    <row r="10" spans="2:12" x14ac:dyDescent="0.25">
      <c r="B10" s="111">
        <v>641</v>
      </c>
      <c r="C10" s="111" t="s">
        <v>140</v>
      </c>
      <c r="D10" s="112">
        <v>0.05</v>
      </c>
      <c r="E10" s="112">
        <v>13.27</v>
      </c>
      <c r="F10" s="112">
        <v>0.01</v>
      </c>
      <c r="G10" s="113"/>
      <c r="H10" s="112"/>
    </row>
    <row r="11" spans="2:12" x14ac:dyDescent="0.25">
      <c r="B11" s="111">
        <v>6413</v>
      </c>
      <c r="C11" s="111" t="s">
        <v>141</v>
      </c>
      <c r="D11" s="112">
        <v>0.05</v>
      </c>
      <c r="E11" s="112">
        <v>13.27</v>
      </c>
      <c r="F11" s="112">
        <v>0.01</v>
      </c>
      <c r="G11" s="113"/>
      <c r="H11" s="112"/>
    </row>
    <row r="12" spans="2:12" x14ac:dyDescent="0.25">
      <c r="B12" s="111">
        <v>66</v>
      </c>
      <c r="C12" s="111" t="s">
        <v>142</v>
      </c>
      <c r="D12" s="112">
        <v>63652.33</v>
      </c>
      <c r="E12" s="112">
        <v>1858.12</v>
      </c>
      <c r="F12" s="112">
        <v>1619.87</v>
      </c>
      <c r="G12" s="113"/>
      <c r="H12" s="112">
        <f t="shared" ref="H12" si="1">(F12/E12)*100</f>
        <v>87.17790024325663</v>
      </c>
    </row>
    <row r="13" spans="2:12" x14ac:dyDescent="0.25">
      <c r="B13" s="111">
        <v>661</v>
      </c>
      <c r="C13" s="111" t="s">
        <v>142</v>
      </c>
      <c r="D13" s="112">
        <v>63652.33</v>
      </c>
      <c r="E13" s="112">
        <v>1858.12</v>
      </c>
      <c r="F13" s="112">
        <v>1619.87</v>
      </c>
      <c r="G13" s="113"/>
      <c r="H13" s="112"/>
    </row>
    <row r="14" spans="2:12" x14ac:dyDescent="0.25">
      <c r="B14" s="111">
        <v>6615</v>
      </c>
      <c r="C14" s="111" t="s">
        <v>111</v>
      </c>
      <c r="D14" s="112">
        <v>63652.33</v>
      </c>
      <c r="E14" s="112">
        <v>1858.12</v>
      </c>
      <c r="F14" s="112">
        <v>1619.87</v>
      </c>
      <c r="G14" s="113"/>
      <c r="H14" s="112"/>
    </row>
    <row r="15" spans="2:12" x14ac:dyDescent="0.25">
      <c r="B15" s="191" t="s">
        <v>143</v>
      </c>
      <c r="C15" s="191"/>
      <c r="D15" s="109">
        <v>107902.46</v>
      </c>
      <c r="E15" s="109">
        <v>166461.5</v>
      </c>
      <c r="F15" s="109">
        <v>97938.49</v>
      </c>
      <c r="G15" s="110">
        <f t="shared" ref="G15:G60" si="2">(F15/D15)*100</f>
        <v>90.765761966872674</v>
      </c>
      <c r="H15" s="110">
        <f t="shared" ref="H15:H17" si="3">(F15/E15)*100</f>
        <v>58.83552052576723</v>
      </c>
    </row>
    <row r="16" spans="2:12" x14ac:dyDescent="0.25">
      <c r="B16" s="114">
        <v>6</v>
      </c>
      <c r="C16" s="115" t="s">
        <v>2</v>
      </c>
      <c r="D16" s="116">
        <v>107902.46</v>
      </c>
      <c r="E16" s="116">
        <v>166461.5</v>
      </c>
      <c r="F16" s="116">
        <v>97938.49</v>
      </c>
      <c r="G16" s="113">
        <f t="shared" si="2"/>
        <v>90.765761966872674</v>
      </c>
      <c r="H16" s="112">
        <f t="shared" si="3"/>
        <v>58.83552052576723</v>
      </c>
    </row>
    <row r="17" spans="2:8" x14ac:dyDescent="0.25">
      <c r="B17" s="114">
        <v>67</v>
      </c>
      <c r="C17" s="115" t="s">
        <v>102</v>
      </c>
      <c r="D17" s="116"/>
      <c r="E17" s="116">
        <v>166461.5</v>
      </c>
      <c r="F17" s="116">
        <v>97938.49</v>
      </c>
      <c r="G17" s="113"/>
      <c r="H17" s="112">
        <f t="shared" si="3"/>
        <v>58.83552052576723</v>
      </c>
    </row>
    <row r="18" spans="2:8" x14ac:dyDescent="0.25">
      <c r="B18" s="114">
        <v>671</v>
      </c>
      <c r="C18" s="111" t="s">
        <v>144</v>
      </c>
      <c r="D18" s="116"/>
      <c r="E18" s="116">
        <v>166461.5</v>
      </c>
      <c r="F18" s="116">
        <v>97938.49</v>
      </c>
      <c r="G18" s="113"/>
      <c r="H18" s="112"/>
    </row>
    <row r="19" spans="2:8" x14ac:dyDescent="0.25">
      <c r="B19" s="114">
        <v>6711</v>
      </c>
      <c r="C19" s="111" t="s">
        <v>145</v>
      </c>
      <c r="D19" s="117"/>
      <c r="E19" s="118">
        <v>166461.5</v>
      </c>
      <c r="F19" s="117">
        <v>84198.76</v>
      </c>
      <c r="G19" s="113"/>
      <c r="H19" s="113"/>
    </row>
    <row r="20" spans="2:8" x14ac:dyDescent="0.25">
      <c r="B20" s="111">
        <v>6712</v>
      </c>
      <c r="C20" s="111" t="s">
        <v>146</v>
      </c>
      <c r="D20" s="112"/>
      <c r="E20" s="112"/>
      <c r="F20" s="112">
        <v>13739.73</v>
      </c>
      <c r="G20" s="113"/>
      <c r="H20" s="112"/>
    </row>
    <row r="21" spans="2:8" x14ac:dyDescent="0.25">
      <c r="B21" s="191" t="s">
        <v>147</v>
      </c>
      <c r="C21" s="191"/>
      <c r="D21" s="109">
        <v>5683.19</v>
      </c>
      <c r="E21" s="109">
        <v>9000</v>
      </c>
      <c r="F21" s="109">
        <v>8782.68</v>
      </c>
      <c r="G21" s="110">
        <f t="shared" si="2"/>
        <v>154.53785637995563</v>
      </c>
      <c r="H21" s="110">
        <f>(F21/E21)*100</f>
        <v>97.585333333333338</v>
      </c>
    </row>
    <row r="22" spans="2:8" x14ac:dyDescent="0.25">
      <c r="B22" s="111">
        <v>6</v>
      </c>
      <c r="C22" s="111" t="s">
        <v>2</v>
      </c>
      <c r="D22" s="112">
        <v>5683.19</v>
      </c>
      <c r="E22" s="112">
        <v>9000</v>
      </c>
      <c r="F22" s="112">
        <v>8782.68</v>
      </c>
      <c r="G22" s="113">
        <f t="shared" si="2"/>
        <v>154.53785637995563</v>
      </c>
      <c r="H22" s="112">
        <f t="shared" ref="H22" si="4">(F22/E22)*100</f>
        <v>97.585333333333338</v>
      </c>
    </row>
    <row r="23" spans="2:8" x14ac:dyDescent="0.25">
      <c r="B23" s="111">
        <v>65</v>
      </c>
      <c r="C23" s="111" t="s">
        <v>148</v>
      </c>
      <c r="D23" s="112">
        <v>5683.19</v>
      </c>
      <c r="E23" s="112">
        <v>9000</v>
      </c>
      <c r="F23" s="112">
        <v>8782.68</v>
      </c>
      <c r="G23" s="113">
        <f t="shared" si="2"/>
        <v>154.53785637995563</v>
      </c>
      <c r="H23" s="112">
        <f>(F23/E23)*100</f>
        <v>97.585333333333338</v>
      </c>
    </row>
    <row r="24" spans="2:8" x14ac:dyDescent="0.25">
      <c r="B24" s="111">
        <v>652</v>
      </c>
      <c r="C24" s="111" t="s">
        <v>149</v>
      </c>
      <c r="D24" s="112">
        <v>5683.19</v>
      </c>
      <c r="E24" s="112">
        <v>9000</v>
      </c>
      <c r="F24" s="112">
        <v>8782.68</v>
      </c>
      <c r="G24" s="113">
        <f t="shared" si="2"/>
        <v>154.53785637995563</v>
      </c>
      <c r="H24" s="112"/>
    </row>
    <row r="25" spans="2:8" x14ac:dyDescent="0.25">
      <c r="B25" s="111">
        <v>6526</v>
      </c>
      <c r="C25" s="111" t="s">
        <v>150</v>
      </c>
      <c r="D25" s="112">
        <v>5683.19</v>
      </c>
      <c r="E25" s="112">
        <v>9000</v>
      </c>
      <c r="F25" s="112">
        <v>8782.68</v>
      </c>
      <c r="G25" s="113">
        <f t="shared" si="2"/>
        <v>154.53785637995563</v>
      </c>
      <c r="H25" s="112"/>
    </row>
    <row r="26" spans="2:8" x14ac:dyDescent="0.25">
      <c r="B26" s="191" t="s">
        <v>215</v>
      </c>
      <c r="C26" s="191"/>
      <c r="D26" s="109">
        <v>1048334.24</v>
      </c>
      <c r="E26" s="109">
        <v>1200965.32</v>
      </c>
      <c r="F26" s="109">
        <v>1150770.1299999999</v>
      </c>
      <c r="G26" s="110">
        <f t="shared" si="2"/>
        <v>109.77130061114859</v>
      </c>
      <c r="H26" s="110">
        <f>(F26/E26)*100</f>
        <v>95.820429685679827</v>
      </c>
    </row>
    <row r="27" spans="2:8" x14ac:dyDescent="0.25">
      <c r="B27" s="111">
        <v>6</v>
      </c>
      <c r="C27" s="111" t="s">
        <v>2</v>
      </c>
      <c r="D27" s="112">
        <v>1048334.24</v>
      </c>
      <c r="E27" s="112">
        <v>1200965.32</v>
      </c>
      <c r="F27" s="112">
        <v>1150770.1299999999</v>
      </c>
      <c r="G27" s="113">
        <f t="shared" si="2"/>
        <v>109.77130061114859</v>
      </c>
      <c r="H27" s="112">
        <f>(F27/E27)*100</f>
        <v>95.820429685679827</v>
      </c>
    </row>
    <row r="28" spans="2:8" x14ac:dyDescent="0.25">
      <c r="B28" s="111">
        <v>63</v>
      </c>
      <c r="C28" s="111" t="s">
        <v>151</v>
      </c>
      <c r="D28" s="112">
        <v>1048334.42</v>
      </c>
      <c r="E28" s="112">
        <v>1200965.32</v>
      </c>
      <c r="F28" s="112">
        <v>1150106.51</v>
      </c>
      <c r="G28" s="113">
        <f t="shared" si="2"/>
        <v>109.70797944419301</v>
      </c>
      <c r="H28" s="112">
        <f>(F28/E28)*100</f>
        <v>95.765172469759577</v>
      </c>
    </row>
    <row r="29" spans="2:8" x14ac:dyDescent="0.25">
      <c r="B29" s="111">
        <v>636</v>
      </c>
      <c r="C29" s="111" t="s">
        <v>152</v>
      </c>
      <c r="D29" s="112">
        <v>1048334.24</v>
      </c>
      <c r="E29" s="112">
        <v>1200965.32</v>
      </c>
      <c r="F29" s="112">
        <v>1150106.51</v>
      </c>
      <c r="G29" s="113">
        <f t="shared" si="2"/>
        <v>109.70799828115889</v>
      </c>
      <c r="H29" s="112"/>
    </row>
    <row r="30" spans="2:8" x14ac:dyDescent="0.25">
      <c r="B30" s="111">
        <v>6361</v>
      </c>
      <c r="C30" s="111" t="s">
        <v>153</v>
      </c>
      <c r="D30" s="112">
        <v>1048334.24</v>
      </c>
      <c r="E30" s="112">
        <v>1200965.32</v>
      </c>
      <c r="F30" s="112">
        <v>1148821.3700000001</v>
      </c>
      <c r="G30" s="113">
        <f t="shared" si="2"/>
        <v>109.58540951595744</v>
      </c>
      <c r="H30" s="112"/>
    </row>
    <row r="31" spans="2:8" x14ac:dyDescent="0.25">
      <c r="B31" s="111">
        <v>6362</v>
      </c>
      <c r="C31" s="111" t="s">
        <v>154</v>
      </c>
      <c r="D31" s="112"/>
      <c r="E31" s="112"/>
      <c r="F31" s="112">
        <v>1285.1400000000001</v>
      </c>
      <c r="G31" s="113"/>
      <c r="H31" s="112"/>
    </row>
    <row r="32" spans="2:8" x14ac:dyDescent="0.25">
      <c r="B32" s="111">
        <v>639</v>
      </c>
      <c r="C32" s="111" t="s">
        <v>155</v>
      </c>
      <c r="D32" s="112"/>
      <c r="E32" s="112"/>
      <c r="F32" s="112">
        <v>663.62</v>
      </c>
      <c r="G32" s="113"/>
      <c r="H32" s="112"/>
    </row>
    <row r="33" spans="2:8" x14ac:dyDescent="0.25">
      <c r="B33" s="111">
        <v>6391</v>
      </c>
      <c r="C33" s="111" t="s">
        <v>156</v>
      </c>
      <c r="D33" s="112"/>
      <c r="E33" s="112"/>
      <c r="F33" s="112">
        <v>663.62</v>
      </c>
      <c r="G33" s="113"/>
      <c r="H33" s="112"/>
    </row>
    <row r="34" spans="2:8" x14ac:dyDescent="0.25">
      <c r="B34" s="191" t="s">
        <v>157</v>
      </c>
      <c r="C34" s="191"/>
      <c r="D34" s="109">
        <v>44016.07</v>
      </c>
      <c r="E34" s="109">
        <v>11212.93</v>
      </c>
      <c r="F34" s="109">
        <v>10045.799999999999</v>
      </c>
      <c r="G34" s="110">
        <f t="shared" si="2"/>
        <v>22.82302804407572</v>
      </c>
      <c r="H34" s="110">
        <f>(F34/E34)*100</f>
        <v>89.591213001418893</v>
      </c>
    </row>
    <row r="35" spans="2:8" x14ac:dyDescent="0.25">
      <c r="B35" s="111">
        <v>6</v>
      </c>
      <c r="C35" s="111" t="s">
        <v>2</v>
      </c>
      <c r="D35" s="112">
        <v>44016.07</v>
      </c>
      <c r="E35" s="112">
        <v>11212.93</v>
      </c>
      <c r="F35" s="112">
        <v>10045.799999999999</v>
      </c>
      <c r="G35" s="113">
        <f t="shared" si="2"/>
        <v>22.82302804407572</v>
      </c>
      <c r="H35" s="112">
        <v>0</v>
      </c>
    </row>
    <row r="36" spans="2:8" x14ac:dyDescent="0.25">
      <c r="B36" s="111">
        <v>63</v>
      </c>
      <c r="C36" s="111" t="s">
        <v>158</v>
      </c>
      <c r="D36" s="112">
        <v>44016.07</v>
      </c>
      <c r="E36" s="112">
        <v>11212.93</v>
      </c>
      <c r="F36" s="112">
        <v>10045.799999999999</v>
      </c>
      <c r="G36" s="113">
        <f t="shared" si="2"/>
        <v>22.82302804407572</v>
      </c>
      <c r="H36" s="112">
        <f>(F36/E36)*100</f>
        <v>89.591213001418893</v>
      </c>
    </row>
    <row r="37" spans="2:8" x14ac:dyDescent="0.25">
      <c r="B37" s="111">
        <v>632</v>
      </c>
      <c r="C37" s="111" t="s">
        <v>159</v>
      </c>
      <c r="D37" s="112"/>
      <c r="E37" s="112"/>
      <c r="F37" s="112">
        <f>F38</f>
        <v>0</v>
      </c>
      <c r="G37" s="113"/>
      <c r="H37" s="112"/>
    </row>
    <row r="38" spans="2:8" x14ac:dyDescent="0.25">
      <c r="B38" s="111">
        <v>6323</v>
      </c>
      <c r="C38" s="111" t="s">
        <v>160</v>
      </c>
      <c r="D38" s="112"/>
      <c r="E38" s="112"/>
      <c r="F38" s="112"/>
      <c r="G38" s="113"/>
      <c r="H38" s="112"/>
    </row>
    <row r="39" spans="2:8" x14ac:dyDescent="0.25">
      <c r="B39" s="111">
        <v>638</v>
      </c>
      <c r="C39" s="111" t="s">
        <v>161</v>
      </c>
      <c r="D39" s="112">
        <v>44016.07</v>
      </c>
      <c r="E39" s="112">
        <v>11212.93</v>
      </c>
      <c r="F39" s="112">
        <v>10045.799999999999</v>
      </c>
      <c r="G39" s="113">
        <f t="shared" si="2"/>
        <v>22.82302804407572</v>
      </c>
      <c r="H39" s="112"/>
    </row>
    <row r="40" spans="2:8" x14ac:dyDescent="0.25">
      <c r="B40" s="111">
        <v>6381</v>
      </c>
      <c r="C40" s="111" t="s">
        <v>162</v>
      </c>
      <c r="D40" s="112"/>
      <c r="E40" s="112"/>
      <c r="F40" s="112"/>
      <c r="G40" s="113"/>
      <c r="H40" s="112"/>
    </row>
    <row r="41" spans="2:8" x14ac:dyDescent="0.25">
      <c r="B41" s="191" t="s">
        <v>163</v>
      </c>
      <c r="C41" s="191"/>
      <c r="D41" s="109">
        <v>1634.35</v>
      </c>
      <c r="E41" s="109">
        <v>1428.4</v>
      </c>
      <c r="F41" s="109">
        <f>SUM(F42:F42)</f>
        <v>1428.4</v>
      </c>
      <c r="G41" s="110">
        <f t="shared" si="2"/>
        <v>87.398660017744064</v>
      </c>
      <c r="H41" s="110">
        <f>(F41/E41)*100</f>
        <v>100</v>
      </c>
    </row>
    <row r="42" spans="2:8" x14ac:dyDescent="0.25">
      <c r="B42" s="111">
        <v>6</v>
      </c>
      <c r="C42" s="111" t="s">
        <v>2</v>
      </c>
      <c r="D42" s="112">
        <v>1634.35</v>
      </c>
      <c r="E42" s="112">
        <v>1428.4</v>
      </c>
      <c r="F42" s="112">
        <f>F43</f>
        <v>1428.4</v>
      </c>
      <c r="G42" s="113">
        <f t="shared" si="2"/>
        <v>87.398660017744064</v>
      </c>
      <c r="H42" s="112">
        <f>(F42/E42)*100</f>
        <v>100</v>
      </c>
    </row>
    <row r="43" spans="2:8" x14ac:dyDescent="0.25">
      <c r="B43" s="111">
        <v>66</v>
      </c>
      <c r="C43" s="111" t="s">
        <v>101</v>
      </c>
      <c r="D43" s="112">
        <v>1634.35</v>
      </c>
      <c r="E43" s="112">
        <v>1428.4</v>
      </c>
      <c r="F43" s="112">
        <v>1428.4</v>
      </c>
      <c r="G43" s="113">
        <f t="shared" si="2"/>
        <v>87.398660017744064</v>
      </c>
      <c r="H43" s="112">
        <f>(F43/E43)*100</f>
        <v>100</v>
      </c>
    </row>
    <row r="44" spans="2:8" x14ac:dyDescent="0.25">
      <c r="B44" s="111">
        <v>663</v>
      </c>
      <c r="C44" s="111" t="s">
        <v>164</v>
      </c>
      <c r="D44" s="112">
        <v>1634.35</v>
      </c>
      <c r="E44" s="112">
        <v>1428.4</v>
      </c>
      <c r="F44" s="112">
        <v>1428.4</v>
      </c>
      <c r="G44" s="113">
        <f t="shared" si="2"/>
        <v>87.398660017744064</v>
      </c>
      <c r="H44" s="112"/>
    </row>
    <row r="45" spans="2:8" x14ac:dyDescent="0.25">
      <c r="B45" s="111">
        <v>6631</v>
      </c>
      <c r="C45" s="111" t="s">
        <v>44</v>
      </c>
      <c r="D45" s="112">
        <v>1634.35</v>
      </c>
      <c r="E45" s="112">
        <v>1428.4</v>
      </c>
      <c r="F45" s="112">
        <v>1428.4</v>
      </c>
      <c r="G45" s="113">
        <f t="shared" si="2"/>
        <v>87.398660017744064</v>
      </c>
      <c r="H45" s="112"/>
    </row>
    <row r="46" spans="2:8" x14ac:dyDescent="0.25">
      <c r="B46" s="191" t="s">
        <v>165</v>
      </c>
      <c r="C46" s="191"/>
      <c r="D46" s="109">
        <v>0</v>
      </c>
      <c r="E46" s="109">
        <v>0</v>
      </c>
      <c r="F46" s="109">
        <v>0</v>
      </c>
      <c r="G46" s="110"/>
      <c r="H46" s="110"/>
    </row>
    <row r="47" spans="2:8" x14ac:dyDescent="0.25">
      <c r="B47" s="114">
        <v>7</v>
      </c>
      <c r="C47" s="115" t="s">
        <v>166</v>
      </c>
      <c r="D47" s="116"/>
      <c r="E47" s="116"/>
      <c r="F47" s="116">
        <f t="shared" ref="F47:F48" si="5">F48</f>
        <v>0</v>
      </c>
      <c r="G47" s="113"/>
      <c r="H47" s="112"/>
    </row>
    <row r="48" spans="2:8" x14ac:dyDescent="0.25">
      <c r="B48" s="114">
        <v>72</v>
      </c>
      <c r="C48" s="115" t="s">
        <v>167</v>
      </c>
      <c r="D48" s="116"/>
      <c r="E48" s="116"/>
      <c r="F48" s="116">
        <f t="shared" si="5"/>
        <v>0</v>
      </c>
      <c r="G48" s="113"/>
      <c r="H48" s="112"/>
    </row>
    <row r="49" spans="2:8" x14ac:dyDescent="0.25">
      <c r="B49" s="114">
        <v>721</v>
      </c>
      <c r="C49" s="111" t="s">
        <v>168</v>
      </c>
      <c r="D49" s="116"/>
      <c r="E49" s="116"/>
      <c r="F49" s="116">
        <v>0</v>
      </c>
      <c r="G49" s="113"/>
      <c r="H49" s="112"/>
    </row>
    <row r="50" spans="2:8" x14ac:dyDescent="0.25">
      <c r="B50" s="114">
        <v>7211</v>
      </c>
      <c r="C50" s="111" t="s">
        <v>169</v>
      </c>
      <c r="D50" s="116"/>
      <c r="E50" s="116"/>
      <c r="F50" s="116">
        <v>0</v>
      </c>
      <c r="G50" s="113"/>
      <c r="H50" s="112"/>
    </row>
    <row r="51" spans="2:8" x14ac:dyDescent="0.25">
      <c r="B51" s="144" t="s">
        <v>216</v>
      </c>
      <c r="C51" s="145" t="s">
        <v>217</v>
      </c>
      <c r="D51" s="109">
        <v>5746.62</v>
      </c>
      <c r="E51" s="109"/>
      <c r="F51" s="109">
        <v>16103.07</v>
      </c>
      <c r="G51" s="110">
        <v>280.22000000000003</v>
      </c>
      <c r="H51" s="109"/>
    </row>
    <row r="52" spans="2:8" x14ac:dyDescent="0.25">
      <c r="B52" s="114">
        <v>6</v>
      </c>
      <c r="C52" s="111" t="s">
        <v>2</v>
      </c>
      <c r="D52" s="116">
        <v>5746.62</v>
      </c>
      <c r="E52" s="116"/>
      <c r="F52" s="116">
        <v>16103.07</v>
      </c>
      <c r="G52" s="113"/>
      <c r="H52" s="112"/>
    </row>
    <row r="53" spans="2:8" x14ac:dyDescent="0.25">
      <c r="B53" s="114">
        <v>67</v>
      </c>
      <c r="C53" s="111" t="s">
        <v>218</v>
      </c>
      <c r="D53" s="116">
        <v>5746.62</v>
      </c>
      <c r="E53" s="116"/>
      <c r="F53" s="116">
        <v>16103.07</v>
      </c>
      <c r="G53" s="113"/>
      <c r="H53" s="112"/>
    </row>
    <row r="54" spans="2:8" x14ac:dyDescent="0.25">
      <c r="B54" s="114">
        <v>6711</v>
      </c>
      <c r="C54" s="111" t="s">
        <v>219</v>
      </c>
      <c r="D54" s="116"/>
      <c r="E54" s="116"/>
      <c r="F54" s="116">
        <v>16103.07</v>
      </c>
      <c r="G54" s="113"/>
      <c r="H54" s="112"/>
    </row>
    <row r="55" spans="2:8" x14ac:dyDescent="0.25">
      <c r="B55" s="146" t="s">
        <v>220</v>
      </c>
      <c r="C55" s="147" t="s">
        <v>221</v>
      </c>
      <c r="D55" s="109">
        <v>17622.419999999998</v>
      </c>
      <c r="E55" s="109"/>
      <c r="F55" s="109">
        <v>10914.86</v>
      </c>
      <c r="G55" s="110">
        <v>61.94</v>
      </c>
      <c r="H55" s="109"/>
    </row>
    <row r="56" spans="2:8" x14ac:dyDescent="0.25">
      <c r="B56" s="143">
        <v>6</v>
      </c>
      <c r="C56" s="142" t="s">
        <v>2</v>
      </c>
      <c r="D56" s="116">
        <v>17622.419999999998</v>
      </c>
      <c r="E56" s="116"/>
      <c r="F56" s="116">
        <v>10914.86</v>
      </c>
      <c r="G56" s="113"/>
      <c r="H56" s="112"/>
    </row>
    <row r="57" spans="2:8" x14ac:dyDescent="0.25">
      <c r="B57" s="143">
        <v>63</v>
      </c>
      <c r="C57" s="142" t="s">
        <v>158</v>
      </c>
      <c r="D57" s="116">
        <v>17622.419999999998</v>
      </c>
      <c r="E57" s="116"/>
      <c r="F57" s="116">
        <v>10914.86</v>
      </c>
      <c r="G57" s="113"/>
      <c r="H57" s="112"/>
    </row>
    <row r="58" spans="2:8" x14ac:dyDescent="0.25">
      <c r="B58" s="143">
        <v>639</v>
      </c>
      <c r="C58" s="142" t="s">
        <v>222</v>
      </c>
      <c r="D58" s="116">
        <v>17622.419999999998</v>
      </c>
      <c r="E58" s="116"/>
      <c r="F58" s="116">
        <v>10914.86</v>
      </c>
      <c r="G58" s="113"/>
      <c r="H58" s="112"/>
    </row>
    <row r="59" spans="2:8" x14ac:dyDescent="0.25">
      <c r="B59" s="143">
        <v>6391</v>
      </c>
      <c r="C59" s="142" t="s">
        <v>156</v>
      </c>
      <c r="D59" s="116"/>
      <c r="E59" s="116"/>
      <c r="F59" s="116">
        <v>1637.23</v>
      </c>
      <c r="G59" s="113"/>
      <c r="H59" s="112"/>
    </row>
    <row r="60" spans="2:8" x14ac:dyDescent="0.25">
      <c r="B60" s="111">
        <v>6393</v>
      </c>
      <c r="C60" s="111" t="s">
        <v>223</v>
      </c>
      <c r="D60" s="112"/>
      <c r="E60" s="112"/>
      <c r="F60" s="112">
        <v>9277.6299999999992</v>
      </c>
      <c r="G60" s="113"/>
      <c r="H60" s="112"/>
    </row>
    <row r="61" spans="2:8" x14ac:dyDescent="0.25">
      <c r="B61" s="139"/>
      <c r="C61" s="139"/>
      <c r="D61" s="140"/>
      <c r="E61" s="140"/>
      <c r="F61" s="140"/>
      <c r="G61" s="141"/>
      <c r="H61" s="140"/>
    </row>
    <row r="62" spans="2:8" x14ac:dyDescent="0.25">
      <c r="B62" s="119"/>
      <c r="C62" s="119"/>
      <c r="D62" s="120"/>
      <c r="E62" s="120"/>
      <c r="F62" s="120"/>
      <c r="G62" s="120"/>
      <c r="H62" s="120"/>
    </row>
    <row r="63" spans="2:8" x14ac:dyDescent="0.25">
      <c r="B63" s="119"/>
      <c r="C63" s="119"/>
      <c r="D63" s="120"/>
      <c r="E63" s="120"/>
      <c r="F63" s="120"/>
      <c r="G63" s="120"/>
      <c r="H63" s="120"/>
    </row>
    <row r="64" spans="2:8" ht="38.25" x14ac:dyDescent="0.25">
      <c r="B64" s="121"/>
      <c r="C64" s="103" t="s">
        <v>6</v>
      </c>
      <c r="D64" s="103" t="s">
        <v>133</v>
      </c>
      <c r="E64" s="103" t="s">
        <v>134</v>
      </c>
      <c r="F64" s="103" t="s">
        <v>135</v>
      </c>
      <c r="G64" s="103" t="s">
        <v>136</v>
      </c>
      <c r="H64" s="103" t="s">
        <v>137</v>
      </c>
    </row>
    <row r="65" spans="2:8" x14ac:dyDescent="0.25">
      <c r="B65" s="196" t="s">
        <v>7</v>
      </c>
      <c r="C65" s="197"/>
      <c r="D65" s="122">
        <v>1209478.3600000001</v>
      </c>
      <c r="E65" s="122">
        <f>E66+E293+E417</f>
        <v>1494977.1099999999</v>
      </c>
      <c r="F65" s="122">
        <f>F66+F293</f>
        <v>1321615.17</v>
      </c>
      <c r="G65" s="110">
        <f>(F65/D65)*100</f>
        <v>109.27150197213945</v>
      </c>
      <c r="H65" s="123">
        <f>(F67/E67)*100</f>
        <v>93.39967160748202</v>
      </c>
    </row>
    <row r="66" spans="2:8" x14ac:dyDescent="0.25">
      <c r="B66" s="196" t="s">
        <v>170</v>
      </c>
      <c r="C66" s="198"/>
      <c r="D66" s="122">
        <f>D67+D227</f>
        <v>1175643.96</v>
      </c>
      <c r="E66" s="122">
        <f>E67+E227</f>
        <v>1390722.5699999998</v>
      </c>
      <c r="F66" s="122">
        <f>F67+F227</f>
        <v>1248724.95</v>
      </c>
      <c r="G66" s="110"/>
      <c r="H66" s="123"/>
    </row>
    <row r="67" spans="2:8" x14ac:dyDescent="0.25">
      <c r="B67" s="199" t="s">
        <v>171</v>
      </c>
      <c r="C67" s="199"/>
      <c r="D67" s="109">
        <v>1162211.78</v>
      </c>
      <c r="E67" s="109">
        <f>E68+E118+E153+E181+E209+E218</f>
        <v>1325511.3199999998</v>
      </c>
      <c r="F67" s="109">
        <f>F68+F118+F153+F170+F181+F209+F218</f>
        <v>1238023.22</v>
      </c>
      <c r="G67" s="110">
        <f t="shared" ref="G67:G120" si="6">(F67/D67)*100</f>
        <v>106.52303145645278</v>
      </c>
      <c r="H67" s="123">
        <f t="shared" ref="H67:H68" si="7">(F68/E68)*100</f>
        <v>21.328467723112681</v>
      </c>
    </row>
    <row r="68" spans="2:8" x14ac:dyDescent="0.25">
      <c r="B68" s="200" t="s">
        <v>172</v>
      </c>
      <c r="C68" s="200"/>
      <c r="D68" s="124">
        <v>4735.83</v>
      </c>
      <c r="E68" s="124">
        <v>12553.41</v>
      </c>
      <c r="F68" s="124">
        <v>2677.45</v>
      </c>
      <c r="G68" s="110">
        <f t="shared" si="6"/>
        <v>56.536024308304974</v>
      </c>
      <c r="H68" s="123">
        <f t="shared" si="7"/>
        <v>86.560257348815568</v>
      </c>
    </row>
    <row r="69" spans="2:8" x14ac:dyDescent="0.25">
      <c r="B69" s="125">
        <v>3</v>
      </c>
      <c r="C69" s="125" t="s">
        <v>3</v>
      </c>
      <c r="D69" s="126">
        <v>4735.83</v>
      </c>
      <c r="E69" s="126">
        <v>1871.39</v>
      </c>
      <c r="F69" s="126">
        <f>F70+F75+F96</f>
        <v>1619.8799999999999</v>
      </c>
      <c r="G69" s="127">
        <f t="shared" si="6"/>
        <v>34.20477508694357</v>
      </c>
      <c r="H69" s="128">
        <v>0</v>
      </c>
    </row>
    <row r="70" spans="2:8" x14ac:dyDescent="0.25">
      <c r="B70" s="125">
        <v>31</v>
      </c>
      <c r="C70" s="125" t="s">
        <v>4</v>
      </c>
      <c r="D70" s="126"/>
      <c r="E70" s="126">
        <v>0</v>
      </c>
      <c r="F70" s="126">
        <f t="shared" ref="F70" si="8">F71+F73</f>
        <v>0</v>
      </c>
      <c r="G70" s="127"/>
      <c r="H70" s="128">
        <v>0</v>
      </c>
    </row>
    <row r="71" spans="2:8" x14ac:dyDescent="0.25">
      <c r="B71" s="111">
        <v>311</v>
      </c>
      <c r="C71" s="111" t="s">
        <v>16</v>
      </c>
      <c r="D71" s="112"/>
      <c r="E71" s="112">
        <v>0</v>
      </c>
      <c r="F71" s="112"/>
      <c r="G71" s="113"/>
      <c r="H71" s="129"/>
    </row>
    <row r="72" spans="2:8" x14ac:dyDescent="0.25">
      <c r="B72" s="111">
        <v>3111</v>
      </c>
      <c r="C72" s="111" t="s">
        <v>17</v>
      </c>
      <c r="D72" s="112"/>
      <c r="E72" s="112">
        <v>0</v>
      </c>
      <c r="F72" s="112"/>
      <c r="G72" s="113"/>
      <c r="H72" s="129"/>
    </row>
    <row r="73" spans="2:8" x14ac:dyDescent="0.25">
      <c r="B73" s="111">
        <v>313</v>
      </c>
      <c r="C73" s="111" t="s">
        <v>173</v>
      </c>
      <c r="D73" s="112"/>
      <c r="E73" s="112">
        <v>0</v>
      </c>
      <c r="F73" s="112"/>
      <c r="G73" s="113"/>
      <c r="H73" s="129"/>
    </row>
    <row r="74" spans="2:8" x14ac:dyDescent="0.25">
      <c r="B74" s="111">
        <v>3132</v>
      </c>
      <c r="C74" s="111" t="s">
        <v>174</v>
      </c>
      <c r="D74" s="112"/>
      <c r="E74" s="112">
        <v>0</v>
      </c>
      <c r="F74" s="112"/>
      <c r="G74" s="113"/>
      <c r="H74" s="129"/>
    </row>
    <row r="75" spans="2:8" x14ac:dyDescent="0.25">
      <c r="B75" s="125">
        <v>32</v>
      </c>
      <c r="C75" s="125" t="s">
        <v>9</v>
      </c>
      <c r="D75" s="126">
        <v>4693.8599999999997</v>
      </c>
      <c r="E75" s="126">
        <v>1459.95</v>
      </c>
      <c r="F75" s="126">
        <f>F76+F79+F82+F92+F90</f>
        <v>1619.8799999999999</v>
      </c>
      <c r="G75" s="127">
        <f t="shared" si="6"/>
        <v>34.51061599621633</v>
      </c>
      <c r="H75" s="128"/>
    </row>
    <row r="76" spans="2:8" x14ac:dyDescent="0.25">
      <c r="B76" s="111">
        <v>321</v>
      </c>
      <c r="C76" s="111" t="s">
        <v>175</v>
      </c>
      <c r="D76" s="112"/>
      <c r="E76" s="112">
        <v>0</v>
      </c>
      <c r="F76" s="112">
        <v>287</v>
      </c>
      <c r="G76" s="113"/>
      <c r="H76" s="129"/>
    </row>
    <row r="77" spans="2:8" x14ac:dyDescent="0.25">
      <c r="B77" s="111">
        <v>3211</v>
      </c>
      <c r="C77" s="111" t="s">
        <v>19</v>
      </c>
      <c r="D77" s="112"/>
      <c r="E77" s="112">
        <v>0</v>
      </c>
      <c r="F77" s="112">
        <v>198.82</v>
      </c>
      <c r="G77" s="113"/>
      <c r="H77" s="129"/>
    </row>
    <row r="78" spans="2:8" x14ac:dyDescent="0.25">
      <c r="B78" s="111">
        <v>3213</v>
      </c>
      <c r="C78" s="111" t="s">
        <v>224</v>
      </c>
      <c r="D78" s="112"/>
      <c r="E78" s="112"/>
      <c r="F78" s="112">
        <v>88.18</v>
      </c>
      <c r="G78" s="113"/>
      <c r="H78" s="129"/>
    </row>
    <row r="79" spans="2:8" x14ac:dyDescent="0.25">
      <c r="B79" s="111">
        <v>322</v>
      </c>
      <c r="C79" s="111" t="s">
        <v>90</v>
      </c>
      <c r="D79" s="112"/>
      <c r="E79" s="112">
        <v>0</v>
      </c>
      <c r="F79" s="112">
        <v>239.92</v>
      </c>
      <c r="G79" s="113"/>
      <c r="H79" s="129"/>
    </row>
    <row r="80" spans="2:8" x14ac:dyDescent="0.25">
      <c r="B80" s="111">
        <v>3221</v>
      </c>
      <c r="C80" s="111" t="s">
        <v>176</v>
      </c>
      <c r="D80" s="112"/>
      <c r="E80" s="112">
        <v>0</v>
      </c>
      <c r="F80" s="112">
        <v>197.74</v>
      </c>
      <c r="G80" s="113"/>
      <c r="H80" s="129"/>
    </row>
    <row r="81" spans="2:8" x14ac:dyDescent="0.25">
      <c r="B81" s="111">
        <v>3224</v>
      </c>
      <c r="C81" s="111" t="s">
        <v>57</v>
      </c>
      <c r="D81" s="112"/>
      <c r="E81" s="112"/>
      <c r="F81" s="112">
        <v>42.18</v>
      </c>
      <c r="G81" s="113"/>
      <c r="H81" s="129"/>
    </row>
    <row r="82" spans="2:8" x14ac:dyDescent="0.25">
      <c r="B82" s="111">
        <v>323</v>
      </c>
      <c r="C82" s="111" t="s">
        <v>91</v>
      </c>
      <c r="D82" s="112"/>
      <c r="E82" s="112">
        <v>0</v>
      </c>
      <c r="F82" s="112">
        <v>692.39</v>
      </c>
      <c r="G82" s="113"/>
      <c r="H82" s="129"/>
    </row>
    <row r="83" spans="2:8" x14ac:dyDescent="0.25">
      <c r="B83" s="111">
        <v>3231</v>
      </c>
      <c r="C83" s="111" t="s">
        <v>59</v>
      </c>
      <c r="D83" s="112"/>
      <c r="E83" s="112">
        <v>0</v>
      </c>
      <c r="F83" s="112">
        <v>656.3</v>
      </c>
      <c r="G83" s="113"/>
      <c r="H83" s="129"/>
    </row>
    <row r="84" spans="2:8" x14ac:dyDescent="0.25">
      <c r="B84" s="111">
        <v>3233</v>
      </c>
      <c r="C84" s="111" t="s">
        <v>225</v>
      </c>
      <c r="D84" s="112"/>
      <c r="E84" s="112">
        <v>0</v>
      </c>
      <c r="F84" s="112">
        <v>20</v>
      </c>
      <c r="G84" s="113"/>
      <c r="H84" s="129"/>
    </row>
    <row r="85" spans="2:8" x14ac:dyDescent="0.25">
      <c r="B85" s="111">
        <v>3234</v>
      </c>
      <c r="C85" s="111" t="s">
        <v>226</v>
      </c>
      <c r="D85" s="112"/>
      <c r="E85" s="112">
        <v>0</v>
      </c>
      <c r="F85" s="112">
        <v>14.42</v>
      </c>
      <c r="G85" s="113"/>
      <c r="H85" s="129"/>
    </row>
    <row r="86" spans="2:8" x14ac:dyDescent="0.25">
      <c r="B86" s="111">
        <v>3235</v>
      </c>
      <c r="C86" s="111" t="s">
        <v>62</v>
      </c>
      <c r="D86" s="112"/>
      <c r="E86" s="112">
        <v>0</v>
      </c>
      <c r="F86" s="112"/>
      <c r="G86" s="113"/>
      <c r="H86" s="129"/>
    </row>
    <row r="87" spans="2:8" x14ac:dyDescent="0.25">
      <c r="B87" s="111">
        <v>3236</v>
      </c>
      <c r="C87" s="111" t="s">
        <v>82</v>
      </c>
      <c r="D87" s="112"/>
      <c r="E87" s="112">
        <v>0</v>
      </c>
      <c r="F87" s="112">
        <v>0</v>
      </c>
      <c r="G87" s="113"/>
      <c r="H87" s="129"/>
    </row>
    <row r="88" spans="2:8" x14ac:dyDescent="0.25">
      <c r="B88" s="111">
        <v>3237</v>
      </c>
      <c r="C88" s="111" t="s">
        <v>63</v>
      </c>
      <c r="D88" s="112"/>
      <c r="E88" s="112">
        <v>0</v>
      </c>
      <c r="F88" s="112"/>
      <c r="G88" s="113"/>
      <c r="H88" s="129"/>
    </row>
    <row r="89" spans="2:8" x14ac:dyDescent="0.25">
      <c r="B89" s="111">
        <v>3238</v>
      </c>
      <c r="C89" s="111" t="s">
        <v>227</v>
      </c>
      <c r="D89" s="112"/>
      <c r="E89" s="112">
        <v>0</v>
      </c>
      <c r="F89" s="112">
        <v>1.67</v>
      </c>
      <c r="G89" s="113"/>
      <c r="H89" s="129"/>
    </row>
    <row r="90" spans="2:8" x14ac:dyDescent="0.25">
      <c r="B90" s="111">
        <v>3241</v>
      </c>
      <c r="C90" s="111" t="s">
        <v>175</v>
      </c>
      <c r="D90" s="112"/>
      <c r="E90" s="112"/>
      <c r="F90" s="112">
        <v>60</v>
      </c>
      <c r="G90" s="113"/>
      <c r="H90" s="129"/>
    </row>
    <row r="91" spans="2:8" x14ac:dyDescent="0.25">
      <c r="B91" s="111">
        <v>3239</v>
      </c>
      <c r="C91" s="111" t="s">
        <v>65</v>
      </c>
      <c r="D91" s="112"/>
      <c r="E91" s="112">
        <v>0</v>
      </c>
      <c r="F91" s="112"/>
      <c r="G91" s="113"/>
      <c r="H91" s="129"/>
    </row>
    <row r="92" spans="2:8" x14ac:dyDescent="0.25">
      <c r="B92" s="111">
        <v>329</v>
      </c>
      <c r="C92" s="111" t="s">
        <v>89</v>
      </c>
      <c r="D92" s="112"/>
      <c r="E92" s="112">
        <v>0</v>
      </c>
      <c r="F92" s="112">
        <v>340.57</v>
      </c>
      <c r="G92" s="113"/>
      <c r="H92" s="129"/>
    </row>
    <row r="93" spans="2:8" x14ac:dyDescent="0.25">
      <c r="B93" s="111">
        <v>3293</v>
      </c>
      <c r="C93" s="111" t="s">
        <v>85</v>
      </c>
      <c r="D93" s="112"/>
      <c r="E93" s="112">
        <v>0</v>
      </c>
      <c r="F93" s="112">
        <v>0</v>
      </c>
      <c r="G93" s="113"/>
      <c r="H93" s="129"/>
    </row>
    <row r="94" spans="2:8" x14ac:dyDescent="0.25">
      <c r="B94" s="111">
        <v>3295</v>
      </c>
      <c r="C94" s="111" t="s">
        <v>228</v>
      </c>
      <c r="D94" s="112"/>
      <c r="E94" s="112"/>
      <c r="F94" s="112">
        <v>143.34</v>
      </c>
      <c r="G94" s="113"/>
      <c r="H94" s="129"/>
    </row>
    <row r="95" spans="2:8" x14ac:dyDescent="0.25">
      <c r="B95" s="111">
        <v>3299</v>
      </c>
      <c r="C95" s="111" t="s">
        <v>89</v>
      </c>
      <c r="D95" s="112"/>
      <c r="E95" s="112">
        <v>0</v>
      </c>
      <c r="F95" s="112">
        <v>197.23</v>
      </c>
      <c r="G95" s="113"/>
      <c r="H95" s="129"/>
    </row>
    <row r="96" spans="2:8" x14ac:dyDescent="0.25">
      <c r="B96" s="125">
        <v>34</v>
      </c>
      <c r="C96" s="125" t="s">
        <v>79</v>
      </c>
      <c r="D96" s="126">
        <v>41.97</v>
      </c>
      <c r="E96" s="126">
        <v>411.44</v>
      </c>
      <c r="F96" s="126">
        <v>0</v>
      </c>
      <c r="G96" s="127">
        <f t="shared" si="6"/>
        <v>0</v>
      </c>
      <c r="H96" s="128" t="e">
        <f t="shared" ref="H96:H170" si="9">(F97/E97)*100</f>
        <v>#DIV/0!</v>
      </c>
    </row>
    <row r="97" spans="2:8" x14ac:dyDescent="0.25">
      <c r="B97" s="111">
        <v>343</v>
      </c>
      <c r="C97" s="111" t="s">
        <v>177</v>
      </c>
      <c r="D97" s="112"/>
      <c r="E97" s="112">
        <v>0</v>
      </c>
      <c r="F97" s="112"/>
      <c r="G97" s="113"/>
      <c r="H97" s="129"/>
    </row>
    <row r="98" spans="2:8" x14ac:dyDescent="0.25">
      <c r="B98" s="111">
        <v>3433</v>
      </c>
      <c r="C98" s="111" t="s">
        <v>95</v>
      </c>
      <c r="D98" s="112"/>
      <c r="E98" s="112">
        <v>0</v>
      </c>
      <c r="F98" s="112"/>
      <c r="G98" s="113"/>
      <c r="H98" s="129">
        <f t="shared" si="9"/>
        <v>9.9004682634932362</v>
      </c>
    </row>
    <row r="99" spans="2:8" x14ac:dyDescent="0.25">
      <c r="B99" s="200" t="s">
        <v>178</v>
      </c>
      <c r="C99" s="200"/>
      <c r="D99" s="124">
        <v>0</v>
      </c>
      <c r="E99" s="124">
        <v>10682.02</v>
      </c>
      <c r="F99" s="124">
        <f t="shared" ref="F99" si="10">F100</f>
        <v>1057.5700000000002</v>
      </c>
      <c r="G99" s="110"/>
      <c r="H99" s="123">
        <f t="shared" si="9"/>
        <v>9.9004682634932362</v>
      </c>
    </row>
    <row r="100" spans="2:8" x14ac:dyDescent="0.25">
      <c r="B100" s="125">
        <v>3</v>
      </c>
      <c r="C100" s="125" t="s">
        <v>3</v>
      </c>
      <c r="D100" s="126"/>
      <c r="E100" s="126">
        <v>10682.02</v>
      </c>
      <c r="F100" s="126">
        <f>F101+F106+F115</f>
        <v>1057.5700000000002</v>
      </c>
      <c r="G100" s="127"/>
      <c r="H100" s="128">
        <f t="shared" si="9"/>
        <v>0</v>
      </c>
    </row>
    <row r="101" spans="2:8" x14ac:dyDescent="0.25">
      <c r="B101" s="125">
        <v>31</v>
      </c>
      <c r="C101" s="125" t="s">
        <v>4</v>
      </c>
      <c r="D101" s="126"/>
      <c r="E101" s="126">
        <v>5000</v>
      </c>
      <c r="F101" s="126">
        <f t="shared" ref="F101" si="11">F102+F104</f>
        <v>0</v>
      </c>
      <c r="G101" s="127"/>
      <c r="H101" s="128"/>
    </row>
    <row r="102" spans="2:8" x14ac:dyDescent="0.25">
      <c r="B102" s="111">
        <v>311</v>
      </c>
      <c r="C102" s="111" t="s">
        <v>16</v>
      </c>
      <c r="D102" s="112"/>
      <c r="E102" s="112">
        <v>0</v>
      </c>
      <c r="F102" s="112"/>
      <c r="G102" s="113"/>
      <c r="H102" s="129"/>
    </row>
    <row r="103" spans="2:8" x14ac:dyDescent="0.25">
      <c r="B103" s="111">
        <v>3111</v>
      </c>
      <c r="C103" s="111" t="s">
        <v>17</v>
      </c>
      <c r="D103" s="112"/>
      <c r="E103" s="112">
        <v>0</v>
      </c>
      <c r="F103" s="112"/>
      <c r="G103" s="113"/>
      <c r="H103" s="129"/>
    </row>
    <row r="104" spans="2:8" x14ac:dyDescent="0.25">
      <c r="B104" s="111">
        <v>313</v>
      </c>
      <c r="C104" s="111" t="s">
        <v>173</v>
      </c>
      <c r="D104" s="112"/>
      <c r="E104" s="112">
        <v>0</v>
      </c>
      <c r="F104" s="112">
        <f t="shared" ref="F104" si="12">F105</f>
        <v>0</v>
      </c>
      <c r="G104" s="113"/>
      <c r="H104" s="129"/>
    </row>
    <row r="105" spans="2:8" x14ac:dyDescent="0.25">
      <c r="B105" s="111">
        <v>3132</v>
      </c>
      <c r="C105" s="111" t="s">
        <v>174</v>
      </c>
      <c r="D105" s="112"/>
      <c r="E105" s="112">
        <v>0</v>
      </c>
      <c r="F105" s="112"/>
      <c r="G105" s="113"/>
      <c r="H105" s="129"/>
    </row>
    <row r="106" spans="2:8" x14ac:dyDescent="0.25">
      <c r="B106" s="125">
        <v>32</v>
      </c>
      <c r="C106" s="125" t="s">
        <v>9</v>
      </c>
      <c r="D106" s="126">
        <v>0</v>
      </c>
      <c r="E106" s="126">
        <v>5000</v>
      </c>
      <c r="F106" s="126">
        <f>F107+F109+F111+F113</f>
        <v>699.95</v>
      </c>
      <c r="G106" s="127">
        <v>14</v>
      </c>
      <c r="H106" s="128" t="e">
        <f t="shared" si="9"/>
        <v>#DIV/0!</v>
      </c>
    </row>
    <row r="107" spans="2:8" x14ac:dyDescent="0.25">
      <c r="B107" s="111">
        <v>321</v>
      </c>
      <c r="C107" s="111" t="s">
        <v>175</v>
      </c>
      <c r="D107" s="112"/>
      <c r="E107" s="112">
        <v>0</v>
      </c>
      <c r="F107" s="112"/>
      <c r="G107" s="113"/>
      <c r="H107" s="129"/>
    </row>
    <row r="108" spans="2:8" x14ac:dyDescent="0.25">
      <c r="B108" s="111">
        <v>3211</v>
      </c>
      <c r="C108" s="111" t="s">
        <v>19</v>
      </c>
      <c r="D108" s="112"/>
      <c r="E108" s="112">
        <v>0</v>
      </c>
      <c r="F108" s="112"/>
      <c r="G108" s="113"/>
      <c r="H108" s="129"/>
    </row>
    <row r="109" spans="2:8" x14ac:dyDescent="0.25">
      <c r="B109" s="111">
        <v>322</v>
      </c>
      <c r="C109" s="111" t="s">
        <v>90</v>
      </c>
      <c r="D109" s="112"/>
      <c r="E109" s="112">
        <v>0</v>
      </c>
      <c r="F109" s="112"/>
      <c r="G109" s="113"/>
      <c r="H109" s="129"/>
    </row>
    <row r="110" spans="2:8" x14ac:dyDescent="0.25">
      <c r="B110" s="111">
        <v>3221</v>
      </c>
      <c r="C110" s="111"/>
      <c r="D110" s="112"/>
      <c r="E110" s="112">
        <v>0</v>
      </c>
      <c r="F110" s="112"/>
      <c r="G110" s="113"/>
      <c r="H110" s="129"/>
    </row>
    <row r="111" spans="2:8" x14ac:dyDescent="0.25">
      <c r="B111" s="111">
        <v>323</v>
      </c>
      <c r="C111" s="111" t="s">
        <v>91</v>
      </c>
      <c r="D111" s="112"/>
      <c r="E111" s="112">
        <v>0</v>
      </c>
      <c r="F111" s="112"/>
      <c r="G111" s="113"/>
      <c r="H111" s="129"/>
    </row>
    <row r="112" spans="2:8" x14ac:dyDescent="0.25">
      <c r="B112" s="111">
        <v>3234</v>
      </c>
      <c r="C112" s="111"/>
      <c r="D112" s="112"/>
      <c r="E112" s="112">
        <v>0</v>
      </c>
      <c r="F112" s="112"/>
      <c r="G112" s="113"/>
      <c r="H112" s="129"/>
    </row>
    <row r="113" spans="2:8" x14ac:dyDescent="0.25">
      <c r="B113" s="111">
        <v>329</v>
      </c>
      <c r="C113" s="111" t="s">
        <v>89</v>
      </c>
      <c r="D113" s="112"/>
      <c r="E113" s="112">
        <v>0</v>
      </c>
      <c r="F113" s="112">
        <f>F114</f>
        <v>699.95</v>
      </c>
      <c r="G113" s="113"/>
      <c r="H113" s="129"/>
    </row>
    <row r="114" spans="2:8" x14ac:dyDescent="0.25">
      <c r="B114" s="111">
        <v>3299</v>
      </c>
      <c r="C114" s="111" t="s">
        <v>89</v>
      </c>
      <c r="D114" s="112"/>
      <c r="E114" s="112">
        <v>0</v>
      </c>
      <c r="F114" s="112">
        <v>699.95</v>
      </c>
      <c r="G114" s="113"/>
      <c r="H114" s="129"/>
    </row>
    <row r="115" spans="2:8" x14ac:dyDescent="0.25">
      <c r="B115" s="125">
        <v>34</v>
      </c>
      <c r="C115" s="125" t="s">
        <v>79</v>
      </c>
      <c r="D115" s="126">
        <f>D116</f>
        <v>0</v>
      </c>
      <c r="E115" s="126">
        <v>682.02</v>
      </c>
      <c r="F115" s="126">
        <f t="shared" ref="F115" si="13">F116</f>
        <v>357.62</v>
      </c>
      <c r="G115" s="127">
        <v>0</v>
      </c>
      <c r="H115" s="128" t="e">
        <f t="shared" si="9"/>
        <v>#DIV/0!</v>
      </c>
    </row>
    <row r="116" spans="2:8" x14ac:dyDescent="0.25">
      <c r="B116" s="111">
        <v>343</v>
      </c>
      <c r="C116" s="111" t="s">
        <v>177</v>
      </c>
      <c r="D116" s="112"/>
      <c r="E116" s="112">
        <v>0</v>
      </c>
      <c r="F116" s="112">
        <f>F117</f>
        <v>357.62</v>
      </c>
      <c r="G116" s="113">
        <v>0</v>
      </c>
      <c r="H116" s="129"/>
    </row>
    <row r="117" spans="2:8" x14ac:dyDescent="0.25">
      <c r="B117" s="111">
        <v>3433</v>
      </c>
      <c r="C117" s="111" t="s">
        <v>95</v>
      </c>
      <c r="D117" s="112"/>
      <c r="E117" s="112">
        <v>0</v>
      </c>
      <c r="F117" s="112">
        <v>357.62</v>
      </c>
      <c r="G117" s="113">
        <v>0</v>
      </c>
      <c r="H117" s="129"/>
    </row>
    <row r="118" spans="2:8" x14ac:dyDescent="0.25">
      <c r="B118" s="200" t="s">
        <v>179</v>
      </c>
      <c r="C118" s="200"/>
      <c r="D118" s="124">
        <v>103950.94</v>
      </c>
      <c r="E118" s="124">
        <v>102847.58</v>
      </c>
      <c r="F118" s="124">
        <f t="shared" ref="F118" si="14">F119</f>
        <v>87287.8</v>
      </c>
      <c r="G118" s="110">
        <f t="shared" si="6"/>
        <v>83.970188244569982</v>
      </c>
      <c r="H118" s="123">
        <f t="shared" si="9"/>
        <v>84.871029537107248</v>
      </c>
    </row>
    <row r="119" spans="2:8" x14ac:dyDescent="0.25">
      <c r="B119" s="125">
        <v>3</v>
      </c>
      <c r="C119" s="125" t="s">
        <v>3</v>
      </c>
      <c r="D119" s="126">
        <v>103950.94</v>
      </c>
      <c r="E119" s="126">
        <v>102847.58</v>
      </c>
      <c r="F119" s="126">
        <f>F120+F150</f>
        <v>87287.8</v>
      </c>
      <c r="G119" s="127">
        <f t="shared" si="6"/>
        <v>83.970188244569982</v>
      </c>
      <c r="H119" s="128">
        <f t="shared" si="9"/>
        <v>85.023060786746456</v>
      </c>
    </row>
    <row r="120" spans="2:8" x14ac:dyDescent="0.25">
      <c r="B120" s="125">
        <v>32</v>
      </c>
      <c r="C120" s="125" t="s">
        <v>9</v>
      </c>
      <c r="D120" s="126">
        <v>103096.34</v>
      </c>
      <c r="E120" s="126">
        <v>101653.08</v>
      </c>
      <c r="F120" s="126">
        <f>F121+F125+F126+F133+F144+F143</f>
        <v>86428.56</v>
      </c>
      <c r="G120" s="127">
        <f t="shared" si="6"/>
        <v>83.832811135681439</v>
      </c>
      <c r="H120" s="128">
        <f>(F120/E120)*100</f>
        <v>85.023060786746456</v>
      </c>
    </row>
    <row r="121" spans="2:8" x14ac:dyDescent="0.25">
      <c r="B121" s="111">
        <v>321</v>
      </c>
      <c r="C121" s="111" t="s">
        <v>175</v>
      </c>
      <c r="D121" s="112"/>
      <c r="E121" s="112">
        <v>0</v>
      </c>
      <c r="F121" s="112">
        <v>21185.79</v>
      </c>
      <c r="G121" s="113">
        <v>0</v>
      </c>
      <c r="H121" s="129"/>
    </row>
    <row r="122" spans="2:8" x14ac:dyDescent="0.25">
      <c r="B122" s="111">
        <v>3211</v>
      </c>
      <c r="C122" s="111" t="s">
        <v>19</v>
      </c>
      <c r="D122" s="112"/>
      <c r="E122" s="112">
        <v>0</v>
      </c>
      <c r="F122" s="112">
        <v>3223.7</v>
      </c>
      <c r="G122" s="113">
        <v>0</v>
      </c>
      <c r="H122" s="129"/>
    </row>
    <row r="123" spans="2:8" x14ac:dyDescent="0.25">
      <c r="B123" s="111">
        <v>3212</v>
      </c>
      <c r="C123" s="111" t="s">
        <v>180</v>
      </c>
      <c r="D123" s="112"/>
      <c r="E123" s="112">
        <v>0</v>
      </c>
      <c r="F123" s="112">
        <v>17652.09</v>
      </c>
      <c r="G123" s="113">
        <v>0</v>
      </c>
      <c r="H123" s="129"/>
    </row>
    <row r="124" spans="2:8" x14ac:dyDescent="0.25">
      <c r="B124" s="111">
        <v>3213</v>
      </c>
      <c r="C124" s="111" t="s">
        <v>53</v>
      </c>
      <c r="D124" s="112"/>
      <c r="E124" s="112">
        <v>0</v>
      </c>
      <c r="F124" s="112">
        <v>310</v>
      </c>
      <c r="G124" s="113">
        <v>0</v>
      </c>
      <c r="H124" s="129"/>
    </row>
    <row r="125" spans="2:8" x14ac:dyDescent="0.25">
      <c r="B125" s="111">
        <v>3214</v>
      </c>
      <c r="C125" s="111"/>
      <c r="D125" s="112"/>
      <c r="E125" s="112">
        <v>0</v>
      </c>
      <c r="F125" s="112"/>
      <c r="G125" s="113">
        <v>0</v>
      </c>
      <c r="H125" s="129"/>
    </row>
    <row r="126" spans="2:8" x14ac:dyDescent="0.25">
      <c r="B126" s="111">
        <v>322</v>
      </c>
      <c r="C126" s="111" t="s">
        <v>90</v>
      </c>
      <c r="D126" s="112"/>
      <c r="E126" s="112">
        <v>0</v>
      </c>
      <c r="F126" s="112">
        <v>25873.599999999999</v>
      </c>
      <c r="G126" s="113">
        <v>0</v>
      </c>
      <c r="H126" s="129"/>
    </row>
    <row r="127" spans="2:8" x14ac:dyDescent="0.25">
      <c r="B127" s="111">
        <v>3221</v>
      </c>
      <c r="C127" s="111" t="s">
        <v>176</v>
      </c>
      <c r="D127" s="112"/>
      <c r="E127" s="112">
        <v>0</v>
      </c>
      <c r="F127" s="112">
        <v>6833.39</v>
      </c>
      <c r="G127" s="113">
        <v>0</v>
      </c>
      <c r="H127" s="129"/>
    </row>
    <row r="128" spans="2:8" x14ac:dyDescent="0.25">
      <c r="B128" s="111">
        <v>3222</v>
      </c>
      <c r="C128" s="111" t="s">
        <v>229</v>
      </c>
      <c r="D128" s="112"/>
      <c r="E128" s="112"/>
      <c r="F128" s="112">
        <v>171</v>
      </c>
      <c r="G128" s="113">
        <v>0</v>
      </c>
      <c r="H128" s="129"/>
    </row>
    <row r="129" spans="2:8" x14ac:dyDescent="0.25">
      <c r="B129" s="111">
        <v>3223</v>
      </c>
      <c r="C129" s="111" t="s">
        <v>56</v>
      </c>
      <c r="D129" s="112"/>
      <c r="E129" s="112">
        <v>0</v>
      </c>
      <c r="F129" s="112">
        <v>16561.45</v>
      </c>
      <c r="G129" s="113"/>
      <c r="H129" s="129"/>
    </row>
    <row r="130" spans="2:8" x14ac:dyDescent="0.25">
      <c r="B130" s="111">
        <v>3224</v>
      </c>
      <c r="C130" s="111" t="s">
        <v>57</v>
      </c>
      <c r="D130" s="112"/>
      <c r="E130" s="112">
        <v>0</v>
      </c>
      <c r="F130" s="112">
        <v>896.08</v>
      </c>
      <c r="G130" s="113"/>
      <c r="H130" s="129"/>
    </row>
    <row r="131" spans="2:8" x14ac:dyDescent="0.25">
      <c r="B131" s="111">
        <v>3225</v>
      </c>
      <c r="C131" s="111" t="s">
        <v>181</v>
      </c>
      <c r="D131" s="112"/>
      <c r="E131" s="112">
        <v>0</v>
      </c>
      <c r="F131" s="112">
        <v>396.29</v>
      </c>
      <c r="G131" s="113"/>
      <c r="H131" s="129"/>
    </row>
    <row r="132" spans="2:8" x14ac:dyDescent="0.25">
      <c r="B132" s="111">
        <v>3227</v>
      </c>
      <c r="C132" s="111" t="s">
        <v>182</v>
      </c>
      <c r="D132" s="112"/>
      <c r="E132" s="112">
        <v>0</v>
      </c>
      <c r="F132" s="112">
        <v>1015.39</v>
      </c>
      <c r="G132" s="113"/>
      <c r="H132" s="129"/>
    </row>
    <row r="133" spans="2:8" x14ac:dyDescent="0.25">
      <c r="B133" s="111">
        <v>323</v>
      </c>
      <c r="C133" s="111" t="s">
        <v>91</v>
      </c>
      <c r="D133" s="112"/>
      <c r="E133" s="112">
        <v>0</v>
      </c>
      <c r="F133" s="112">
        <v>35375.35</v>
      </c>
      <c r="G133" s="113"/>
      <c r="H133" s="129"/>
    </row>
    <row r="134" spans="2:8" x14ac:dyDescent="0.25">
      <c r="B134" s="111">
        <v>3231</v>
      </c>
      <c r="C134" s="111" t="s">
        <v>59</v>
      </c>
      <c r="D134" s="112"/>
      <c r="E134" s="112">
        <v>0</v>
      </c>
      <c r="F134" s="112">
        <v>1679.51</v>
      </c>
      <c r="G134" s="113"/>
      <c r="H134" s="129"/>
    </row>
    <row r="135" spans="2:8" x14ac:dyDescent="0.25">
      <c r="B135" s="111">
        <v>3232</v>
      </c>
      <c r="C135" s="111" t="s">
        <v>121</v>
      </c>
      <c r="D135" s="112"/>
      <c r="E135" s="112">
        <v>0</v>
      </c>
      <c r="F135" s="112">
        <v>4142.16</v>
      </c>
      <c r="G135" s="113"/>
      <c r="H135" s="129"/>
    </row>
    <row r="136" spans="2:8" x14ac:dyDescent="0.25">
      <c r="B136" s="111">
        <v>3233</v>
      </c>
      <c r="C136" s="111" t="s">
        <v>60</v>
      </c>
      <c r="D136" s="112"/>
      <c r="E136" s="112">
        <v>0</v>
      </c>
      <c r="F136" s="112">
        <v>278.05</v>
      </c>
      <c r="G136" s="113"/>
      <c r="H136" s="129"/>
    </row>
    <row r="137" spans="2:8" x14ac:dyDescent="0.25">
      <c r="B137" s="111">
        <v>3234</v>
      </c>
      <c r="C137" s="111" t="s">
        <v>61</v>
      </c>
      <c r="D137" s="112"/>
      <c r="E137" s="112">
        <v>0</v>
      </c>
      <c r="F137" s="112">
        <v>5999.6</v>
      </c>
      <c r="G137" s="113"/>
      <c r="H137" s="129"/>
    </row>
    <row r="138" spans="2:8" x14ac:dyDescent="0.25">
      <c r="B138" s="111">
        <v>3235</v>
      </c>
      <c r="C138" s="111" t="s">
        <v>62</v>
      </c>
      <c r="D138" s="112"/>
      <c r="E138" s="112">
        <v>0</v>
      </c>
      <c r="F138" s="112">
        <v>14527.5</v>
      </c>
      <c r="G138" s="113"/>
      <c r="H138" s="129"/>
    </row>
    <row r="139" spans="2:8" x14ac:dyDescent="0.25">
      <c r="B139" s="111">
        <v>3236</v>
      </c>
      <c r="C139" s="111" t="s">
        <v>183</v>
      </c>
      <c r="D139" s="112"/>
      <c r="E139" s="112">
        <v>0</v>
      </c>
      <c r="F139" s="112">
        <v>2548.3200000000002</v>
      </c>
      <c r="G139" s="113"/>
      <c r="H139" s="129"/>
    </row>
    <row r="140" spans="2:8" x14ac:dyDescent="0.25">
      <c r="B140" s="111">
        <v>3237</v>
      </c>
      <c r="C140" s="111" t="s">
        <v>63</v>
      </c>
      <c r="D140" s="112"/>
      <c r="E140" s="112">
        <v>0</v>
      </c>
      <c r="F140" s="112">
        <v>1558.82</v>
      </c>
      <c r="G140" s="113"/>
      <c r="H140" s="129"/>
    </row>
    <row r="141" spans="2:8" x14ac:dyDescent="0.25">
      <c r="B141" s="111">
        <v>3238</v>
      </c>
      <c r="C141" s="111" t="s">
        <v>64</v>
      </c>
      <c r="D141" s="112"/>
      <c r="E141" s="112">
        <v>0</v>
      </c>
      <c r="F141" s="112">
        <v>3559.78</v>
      </c>
      <c r="G141" s="113"/>
      <c r="H141" s="129"/>
    </row>
    <row r="142" spans="2:8" x14ac:dyDescent="0.25">
      <c r="B142" s="111">
        <v>3239</v>
      </c>
      <c r="C142" s="111" t="s">
        <v>65</v>
      </c>
      <c r="D142" s="112"/>
      <c r="E142" s="112">
        <v>0</v>
      </c>
      <c r="F142" s="112">
        <v>1081.6099999999999</v>
      </c>
      <c r="G142" s="113"/>
      <c r="H142" s="129"/>
    </row>
    <row r="143" spans="2:8" x14ac:dyDescent="0.25">
      <c r="B143" s="111">
        <v>3241</v>
      </c>
      <c r="C143" s="111" t="s">
        <v>230</v>
      </c>
      <c r="D143" s="112"/>
      <c r="E143" s="112"/>
      <c r="F143" s="112">
        <v>354.46</v>
      </c>
      <c r="G143" s="113"/>
      <c r="H143" s="129"/>
    </row>
    <row r="144" spans="2:8" x14ac:dyDescent="0.25">
      <c r="B144" s="111">
        <v>329</v>
      </c>
      <c r="C144" s="111" t="s">
        <v>89</v>
      </c>
      <c r="D144" s="112"/>
      <c r="E144" s="112">
        <v>0</v>
      </c>
      <c r="F144" s="112">
        <v>3639.36</v>
      </c>
      <c r="G144" s="113"/>
      <c r="H144" s="129"/>
    </row>
    <row r="145" spans="2:8" x14ac:dyDescent="0.25">
      <c r="B145" s="111">
        <v>3291</v>
      </c>
      <c r="C145" s="111" t="s">
        <v>184</v>
      </c>
      <c r="D145" s="112"/>
      <c r="E145" s="112">
        <v>0</v>
      </c>
      <c r="F145" s="112"/>
      <c r="G145" s="113"/>
      <c r="H145" s="129"/>
    </row>
    <row r="146" spans="2:8" x14ac:dyDescent="0.25">
      <c r="B146" s="111">
        <v>3293</v>
      </c>
      <c r="C146" s="111" t="s">
        <v>85</v>
      </c>
      <c r="D146" s="112"/>
      <c r="E146" s="112">
        <v>0</v>
      </c>
      <c r="F146" s="112">
        <v>2656.69</v>
      </c>
      <c r="G146" s="113"/>
      <c r="H146" s="129"/>
    </row>
    <row r="147" spans="2:8" x14ac:dyDescent="0.25">
      <c r="B147" s="111">
        <v>3294</v>
      </c>
      <c r="C147" s="111" t="s">
        <v>185</v>
      </c>
      <c r="D147" s="112"/>
      <c r="E147" s="112">
        <v>0</v>
      </c>
      <c r="F147" s="112">
        <v>114.64</v>
      </c>
      <c r="G147" s="113"/>
      <c r="H147" s="129"/>
    </row>
    <row r="148" spans="2:8" x14ac:dyDescent="0.25">
      <c r="B148" s="111">
        <v>3295</v>
      </c>
      <c r="C148" s="111" t="s">
        <v>87</v>
      </c>
      <c r="D148" s="112"/>
      <c r="E148" s="112">
        <v>0</v>
      </c>
      <c r="F148" s="112">
        <v>242.47</v>
      </c>
      <c r="G148" s="113"/>
      <c r="H148" s="129"/>
    </row>
    <row r="149" spans="2:8" x14ac:dyDescent="0.25">
      <c r="B149" s="111">
        <v>3299</v>
      </c>
      <c r="C149" s="111" t="s">
        <v>89</v>
      </c>
      <c r="D149" s="112"/>
      <c r="E149" s="112">
        <v>0</v>
      </c>
      <c r="F149" s="112">
        <v>625.55999999999995</v>
      </c>
      <c r="G149" s="113"/>
      <c r="H149" s="129"/>
    </row>
    <row r="150" spans="2:8" x14ac:dyDescent="0.25">
      <c r="B150" s="125">
        <v>34</v>
      </c>
      <c r="C150" s="125" t="s">
        <v>79</v>
      </c>
      <c r="D150" s="126">
        <v>854.6</v>
      </c>
      <c r="E150" s="126">
        <v>1194.5</v>
      </c>
      <c r="F150" s="126">
        <f t="shared" ref="F150" si="15">F151</f>
        <v>859.24</v>
      </c>
      <c r="G150" s="127">
        <f t="shared" ref="G150:G206" si="16">(F150/D150)*100</f>
        <v>100.54294406739994</v>
      </c>
      <c r="H150" s="128" t="e">
        <f t="shared" si="9"/>
        <v>#DIV/0!</v>
      </c>
    </row>
    <row r="151" spans="2:8" x14ac:dyDescent="0.25">
      <c r="B151" s="111">
        <v>343</v>
      </c>
      <c r="C151" s="111" t="s">
        <v>177</v>
      </c>
      <c r="D151" s="112"/>
      <c r="E151" s="112">
        <v>0</v>
      </c>
      <c r="F151" s="112">
        <v>859.24</v>
      </c>
      <c r="G151" s="113"/>
      <c r="H151" s="129"/>
    </row>
    <row r="152" spans="2:8" x14ac:dyDescent="0.25">
      <c r="B152" s="111">
        <v>3431</v>
      </c>
      <c r="C152" s="111" t="s">
        <v>93</v>
      </c>
      <c r="D152" s="112"/>
      <c r="E152" s="112">
        <v>0</v>
      </c>
      <c r="F152" s="112">
        <v>859.24</v>
      </c>
      <c r="G152" s="113"/>
      <c r="H152" s="129"/>
    </row>
    <row r="153" spans="2:8" x14ac:dyDescent="0.25">
      <c r="B153" s="200" t="s">
        <v>186</v>
      </c>
      <c r="C153" s="200"/>
      <c r="D153" s="124">
        <v>3606.88</v>
      </c>
      <c r="E153" s="124">
        <v>13681.93</v>
      </c>
      <c r="F153" s="124">
        <f t="shared" ref="F153:F154" si="17">F154</f>
        <v>3457.05</v>
      </c>
      <c r="G153" s="110">
        <f t="shared" si="16"/>
        <v>95.845994321962465</v>
      </c>
      <c r="H153" s="123">
        <f t="shared" si="9"/>
        <v>60.842882612070191</v>
      </c>
    </row>
    <row r="154" spans="2:8" x14ac:dyDescent="0.25">
      <c r="B154" s="125">
        <v>3</v>
      </c>
      <c r="C154" s="125" t="s">
        <v>3</v>
      </c>
      <c r="D154" s="126">
        <v>3606.88</v>
      </c>
      <c r="E154" s="126">
        <v>5681.93</v>
      </c>
      <c r="F154" s="126">
        <f t="shared" si="17"/>
        <v>3457.05</v>
      </c>
      <c r="G154" s="127">
        <f t="shared" si="16"/>
        <v>95.845994321962465</v>
      </c>
      <c r="H154" s="128">
        <f t="shared" si="9"/>
        <v>60.842882612070191</v>
      </c>
    </row>
    <row r="155" spans="2:8" x14ac:dyDescent="0.25">
      <c r="B155" s="125">
        <v>32</v>
      </c>
      <c r="C155" s="125" t="s">
        <v>9</v>
      </c>
      <c r="D155" s="126">
        <v>3606.88</v>
      </c>
      <c r="E155" s="126">
        <v>5681.93</v>
      </c>
      <c r="F155" s="126">
        <f>F156+F159+F162+F167+F168</f>
        <v>3457.05</v>
      </c>
      <c r="G155" s="127">
        <f t="shared" si="16"/>
        <v>95.845994321962465</v>
      </c>
      <c r="H155" s="128">
        <f>(F155/E155)*100</f>
        <v>60.842882612070191</v>
      </c>
    </row>
    <row r="156" spans="2:8" x14ac:dyDescent="0.25">
      <c r="B156" s="125">
        <v>321</v>
      </c>
      <c r="C156" s="125" t="s">
        <v>18</v>
      </c>
      <c r="D156" s="126"/>
      <c r="E156" s="126"/>
      <c r="F156" s="126">
        <v>182.06</v>
      </c>
      <c r="G156" s="127"/>
      <c r="H156" s="128"/>
    </row>
    <row r="157" spans="2:8" x14ac:dyDescent="0.25">
      <c r="B157" s="125">
        <v>3211</v>
      </c>
      <c r="C157" s="125" t="s">
        <v>19</v>
      </c>
      <c r="D157" s="126"/>
      <c r="E157" s="126"/>
      <c r="F157" s="126">
        <v>132.69999999999999</v>
      </c>
      <c r="G157" s="127"/>
      <c r="H157" s="128"/>
    </row>
    <row r="158" spans="2:8" x14ac:dyDescent="0.25">
      <c r="B158" s="125">
        <v>3213</v>
      </c>
      <c r="C158" s="125" t="s">
        <v>224</v>
      </c>
      <c r="D158" s="126"/>
      <c r="E158" s="126"/>
      <c r="F158" s="126">
        <v>49.36</v>
      </c>
      <c r="G158" s="127"/>
      <c r="H158" s="128"/>
    </row>
    <row r="159" spans="2:8" x14ac:dyDescent="0.25">
      <c r="B159" s="111">
        <v>322</v>
      </c>
      <c r="C159" s="111" t="s">
        <v>90</v>
      </c>
      <c r="D159" s="112"/>
      <c r="E159" s="112">
        <v>0</v>
      </c>
      <c r="F159" s="112">
        <v>134.78</v>
      </c>
      <c r="G159" s="113"/>
      <c r="H159" s="129"/>
    </row>
    <row r="160" spans="2:8" x14ac:dyDescent="0.25">
      <c r="B160" s="111">
        <v>3221</v>
      </c>
      <c r="C160" s="111" t="s">
        <v>176</v>
      </c>
      <c r="D160" s="112"/>
      <c r="E160" s="112">
        <v>0</v>
      </c>
      <c r="F160" s="112">
        <v>126.79</v>
      </c>
      <c r="G160" s="113"/>
      <c r="H160" s="129"/>
    </row>
    <row r="161" spans="2:8" x14ac:dyDescent="0.25">
      <c r="B161" s="111">
        <v>3224</v>
      </c>
      <c r="C161" s="111" t="s">
        <v>57</v>
      </c>
      <c r="D161" s="112"/>
      <c r="E161" s="112">
        <v>0</v>
      </c>
      <c r="F161" s="112">
        <v>7.99</v>
      </c>
      <c r="G161" s="113"/>
      <c r="H161" s="129"/>
    </row>
    <row r="162" spans="2:8" x14ac:dyDescent="0.25">
      <c r="B162" s="111">
        <v>323</v>
      </c>
      <c r="C162" s="111" t="s">
        <v>91</v>
      </c>
      <c r="D162" s="112"/>
      <c r="E162" s="112">
        <v>0</v>
      </c>
      <c r="F162" s="112">
        <v>1580.21</v>
      </c>
      <c r="G162" s="113"/>
      <c r="H162" s="129"/>
    </row>
    <row r="163" spans="2:8" x14ac:dyDescent="0.25">
      <c r="B163" s="111">
        <v>3231</v>
      </c>
      <c r="C163" s="111" t="s">
        <v>59</v>
      </c>
      <c r="D163" s="112"/>
      <c r="E163" s="112">
        <v>0</v>
      </c>
      <c r="F163" s="112">
        <v>212.95</v>
      </c>
      <c r="G163" s="113"/>
      <c r="H163" s="129"/>
    </row>
    <row r="164" spans="2:8" x14ac:dyDescent="0.25">
      <c r="B164" s="111">
        <v>3232</v>
      </c>
      <c r="C164" s="111" t="s">
        <v>121</v>
      </c>
      <c r="D164" s="112"/>
      <c r="E164" s="112">
        <v>0</v>
      </c>
      <c r="F164" s="112">
        <v>987.1</v>
      </c>
      <c r="G164" s="113"/>
      <c r="H164" s="129"/>
    </row>
    <row r="165" spans="2:8" x14ac:dyDescent="0.25">
      <c r="B165" s="111">
        <v>3238</v>
      </c>
      <c r="C165" s="111" t="s">
        <v>227</v>
      </c>
      <c r="D165" s="112"/>
      <c r="E165" s="112"/>
      <c r="F165" s="112">
        <v>49</v>
      </c>
      <c r="G165" s="113"/>
      <c r="H165" s="129"/>
    </row>
    <row r="166" spans="2:8" x14ac:dyDescent="0.25">
      <c r="B166" s="111">
        <v>3239</v>
      </c>
      <c r="C166" s="111" t="s">
        <v>190</v>
      </c>
      <c r="D166" s="112"/>
      <c r="E166" s="112"/>
      <c r="F166" s="112">
        <v>331.16</v>
      </c>
      <c r="G166" s="113"/>
      <c r="H166" s="129"/>
    </row>
    <row r="167" spans="2:8" x14ac:dyDescent="0.25">
      <c r="B167" s="111">
        <v>3241</v>
      </c>
      <c r="C167" s="111" t="s">
        <v>231</v>
      </c>
      <c r="D167" s="112"/>
      <c r="E167" s="112"/>
      <c r="F167" s="112">
        <v>555</v>
      </c>
      <c r="G167" s="113"/>
      <c r="H167" s="129"/>
    </row>
    <row r="168" spans="2:8" x14ac:dyDescent="0.25">
      <c r="B168" s="111">
        <v>329</v>
      </c>
      <c r="C168" s="111" t="s">
        <v>89</v>
      </c>
      <c r="D168" s="112"/>
      <c r="E168" s="112"/>
      <c r="F168" s="112">
        <v>1005</v>
      </c>
      <c r="G168" s="113"/>
      <c r="H168" s="129"/>
    </row>
    <row r="169" spans="2:8" x14ac:dyDescent="0.25">
      <c r="B169" s="111">
        <v>3292</v>
      </c>
      <c r="C169" s="111" t="s">
        <v>84</v>
      </c>
      <c r="D169" s="112"/>
      <c r="E169" s="112">
        <v>0</v>
      </c>
      <c r="F169" s="112">
        <v>1005</v>
      </c>
      <c r="G169" s="113"/>
      <c r="H169" s="129"/>
    </row>
    <row r="170" spans="2:8" x14ac:dyDescent="0.25">
      <c r="B170" s="200" t="s">
        <v>187</v>
      </c>
      <c r="C170" s="200"/>
      <c r="D170" s="124">
        <v>0</v>
      </c>
      <c r="E170" s="124">
        <v>8000</v>
      </c>
      <c r="F170" s="124">
        <f t="shared" ref="F170" si="18">F171</f>
        <v>0</v>
      </c>
      <c r="G170" s="110">
        <v>0</v>
      </c>
      <c r="H170" s="123">
        <f t="shared" si="9"/>
        <v>0</v>
      </c>
    </row>
    <row r="171" spans="2:8" x14ac:dyDescent="0.25">
      <c r="B171" s="125">
        <v>3</v>
      </c>
      <c r="C171" s="125" t="s">
        <v>3</v>
      </c>
      <c r="D171" s="126">
        <v>0</v>
      </c>
      <c r="E171" s="126">
        <v>8000</v>
      </c>
      <c r="F171" s="126">
        <v>0</v>
      </c>
      <c r="G171" s="127"/>
      <c r="H171" s="128">
        <f>(F173/E173)*100</f>
        <v>0</v>
      </c>
    </row>
    <row r="172" spans="2:8" x14ac:dyDescent="0.25">
      <c r="B172" s="125">
        <v>31</v>
      </c>
      <c r="C172" s="125" t="s">
        <v>4</v>
      </c>
      <c r="D172" s="126">
        <v>0</v>
      </c>
      <c r="E172" s="126">
        <v>2000</v>
      </c>
      <c r="F172" s="126">
        <v>0</v>
      </c>
      <c r="G172" s="127"/>
      <c r="H172" s="128"/>
    </row>
    <row r="173" spans="2:8" x14ac:dyDescent="0.25">
      <c r="B173" s="125">
        <v>32</v>
      </c>
      <c r="C173" s="125" t="s">
        <v>9</v>
      </c>
      <c r="D173" s="126">
        <v>0</v>
      </c>
      <c r="E173" s="126">
        <v>5000</v>
      </c>
      <c r="F173" s="126">
        <f>F176+F178</f>
        <v>0</v>
      </c>
      <c r="G173" s="127"/>
      <c r="H173" s="128">
        <f>(F173/E173)*100</f>
        <v>0</v>
      </c>
    </row>
    <row r="174" spans="2:8" x14ac:dyDescent="0.25">
      <c r="B174" s="111">
        <v>322</v>
      </c>
      <c r="C174" s="111" t="s">
        <v>90</v>
      </c>
      <c r="D174" s="112"/>
      <c r="E174" s="112">
        <v>0</v>
      </c>
      <c r="F174" s="112">
        <v>0</v>
      </c>
      <c r="G174" s="113"/>
      <c r="H174" s="129"/>
    </row>
    <row r="175" spans="2:8" x14ac:dyDescent="0.25">
      <c r="B175" s="111">
        <v>323</v>
      </c>
      <c r="C175" s="111" t="s">
        <v>91</v>
      </c>
      <c r="D175" s="112"/>
      <c r="E175" s="112">
        <v>0</v>
      </c>
      <c r="F175" s="112">
        <v>0</v>
      </c>
      <c r="G175" s="113"/>
      <c r="H175" s="129"/>
    </row>
    <row r="176" spans="2:8" x14ac:dyDescent="0.25">
      <c r="B176" s="111">
        <v>324</v>
      </c>
      <c r="C176" s="111" t="s">
        <v>116</v>
      </c>
      <c r="D176" s="112"/>
      <c r="E176" s="112">
        <v>0</v>
      </c>
      <c r="F176" s="112">
        <v>0</v>
      </c>
      <c r="G176" s="113"/>
      <c r="H176" s="129"/>
    </row>
    <row r="177" spans="2:8" x14ac:dyDescent="0.25">
      <c r="B177" s="111">
        <v>3241</v>
      </c>
      <c r="C177" s="111" t="s">
        <v>116</v>
      </c>
      <c r="D177" s="112"/>
      <c r="E177" s="112">
        <v>0</v>
      </c>
      <c r="F177" s="112">
        <v>0</v>
      </c>
      <c r="G177" s="113"/>
      <c r="H177" s="129"/>
    </row>
    <row r="178" spans="2:8" x14ac:dyDescent="0.25">
      <c r="B178" s="111">
        <v>329</v>
      </c>
      <c r="C178" s="111" t="s">
        <v>89</v>
      </c>
      <c r="D178" s="112"/>
      <c r="E178" s="112">
        <v>0</v>
      </c>
      <c r="F178" s="112">
        <f t="shared" ref="F178" si="19">F180</f>
        <v>0</v>
      </c>
      <c r="G178" s="113"/>
      <c r="H178" s="129"/>
    </row>
    <row r="179" spans="2:8" x14ac:dyDescent="0.25">
      <c r="B179" s="111">
        <v>3299</v>
      </c>
      <c r="C179" s="111" t="s">
        <v>89</v>
      </c>
      <c r="D179" s="112"/>
      <c r="E179" s="112"/>
      <c r="F179" s="112"/>
      <c r="G179" s="113"/>
      <c r="H179" s="129"/>
    </row>
    <row r="180" spans="2:8" x14ac:dyDescent="0.25">
      <c r="B180" s="148">
        <v>34</v>
      </c>
      <c r="C180" s="148" t="s">
        <v>79</v>
      </c>
      <c r="D180" s="149"/>
      <c r="E180" s="149">
        <v>1000</v>
      </c>
      <c r="F180" s="149">
        <v>0</v>
      </c>
      <c r="G180" s="150"/>
      <c r="H180" s="151"/>
    </row>
    <row r="181" spans="2:8" x14ac:dyDescent="0.25">
      <c r="B181" s="200" t="s">
        <v>188</v>
      </c>
      <c r="C181" s="200"/>
      <c r="D181" s="124">
        <v>1049918.1200000001</v>
      </c>
      <c r="E181" s="124">
        <v>1195000</v>
      </c>
      <c r="F181" s="124">
        <f t="shared" ref="F181" si="20">F182</f>
        <v>1143172.52</v>
      </c>
      <c r="G181" s="110">
        <f t="shared" si="16"/>
        <v>108.88206406038596</v>
      </c>
      <c r="H181" s="123">
        <f t="shared" ref="H181:H240" si="21">(F182/E182)*100</f>
        <v>95.662972384937234</v>
      </c>
    </row>
    <row r="182" spans="2:8" x14ac:dyDescent="0.25">
      <c r="B182" s="125">
        <v>3</v>
      </c>
      <c r="C182" s="125" t="s">
        <v>3</v>
      </c>
      <c r="D182" s="126">
        <v>1049918.1200000001</v>
      </c>
      <c r="E182" s="126">
        <v>1195000</v>
      </c>
      <c r="F182" s="126">
        <f>F183+F191+F206</f>
        <v>1143172.52</v>
      </c>
      <c r="G182" s="127">
        <f t="shared" si="16"/>
        <v>108.88206406038596</v>
      </c>
      <c r="H182" s="128">
        <f t="shared" si="21"/>
        <v>95.922861864406784</v>
      </c>
    </row>
    <row r="183" spans="2:8" x14ac:dyDescent="0.25">
      <c r="B183" s="125">
        <v>31</v>
      </c>
      <c r="C183" s="125" t="s">
        <v>4</v>
      </c>
      <c r="D183" s="126">
        <v>1034586.3</v>
      </c>
      <c r="E183" s="126">
        <v>1180000</v>
      </c>
      <c r="F183" s="126">
        <f t="shared" ref="F183" si="22">F184+F186+F188</f>
        <v>1131889.77</v>
      </c>
      <c r="G183" s="127">
        <f t="shared" si="16"/>
        <v>109.40506074746979</v>
      </c>
      <c r="H183" s="128">
        <f>(F183/E183)*100</f>
        <v>95.922861864406784</v>
      </c>
    </row>
    <row r="184" spans="2:8" x14ac:dyDescent="0.25">
      <c r="B184" s="111">
        <v>311</v>
      </c>
      <c r="C184" s="111" t="s">
        <v>16</v>
      </c>
      <c r="D184" s="112"/>
      <c r="E184" s="112">
        <v>0</v>
      </c>
      <c r="F184" s="112">
        <v>935839.75</v>
      </c>
      <c r="G184" s="113"/>
      <c r="H184" s="129"/>
    </row>
    <row r="185" spans="2:8" x14ac:dyDescent="0.25">
      <c r="B185" s="111">
        <v>3111</v>
      </c>
      <c r="C185" s="111" t="s">
        <v>17</v>
      </c>
      <c r="D185" s="112"/>
      <c r="E185" s="112">
        <v>0</v>
      </c>
      <c r="F185" s="112">
        <v>935839.75</v>
      </c>
      <c r="G185" s="113"/>
      <c r="H185" s="129"/>
    </row>
    <row r="186" spans="2:8" x14ac:dyDescent="0.25">
      <c r="B186" s="111">
        <v>312</v>
      </c>
      <c r="C186" s="111" t="s">
        <v>48</v>
      </c>
      <c r="D186" s="112"/>
      <c r="E186" s="112">
        <v>0</v>
      </c>
      <c r="F186" s="112">
        <v>41721.769999999997</v>
      </c>
      <c r="G186" s="113"/>
      <c r="H186" s="129"/>
    </row>
    <row r="187" spans="2:8" x14ac:dyDescent="0.25">
      <c r="B187" s="111">
        <v>3121</v>
      </c>
      <c r="C187" s="111" t="s">
        <v>48</v>
      </c>
      <c r="D187" s="112"/>
      <c r="E187" s="112">
        <v>0</v>
      </c>
      <c r="F187" s="112">
        <v>41721.769999999997</v>
      </c>
      <c r="G187" s="113"/>
      <c r="H187" s="129"/>
    </row>
    <row r="188" spans="2:8" x14ac:dyDescent="0.25">
      <c r="B188" s="111">
        <v>313</v>
      </c>
      <c r="C188" s="111" t="s">
        <v>173</v>
      </c>
      <c r="D188" s="112"/>
      <c r="E188" s="112">
        <v>0</v>
      </c>
      <c r="F188" s="112">
        <v>154328.25</v>
      </c>
      <c r="G188" s="113"/>
      <c r="H188" s="129"/>
    </row>
    <row r="189" spans="2:8" x14ac:dyDescent="0.25">
      <c r="B189" s="111">
        <v>3132</v>
      </c>
      <c r="C189" s="111" t="s">
        <v>174</v>
      </c>
      <c r="D189" s="112"/>
      <c r="E189" s="112">
        <v>0</v>
      </c>
      <c r="F189" s="112">
        <v>154212.54</v>
      </c>
      <c r="G189" s="113"/>
      <c r="H189" s="129"/>
    </row>
    <row r="190" spans="2:8" x14ac:dyDescent="0.25">
      <c r="B190" s="111">
        <v>3133</v>
      </c>
      <c r="C190" s="111" t="s">
        <v>51</v>
      </c>
      <c r="D190" s="112"/>
      <c r="E190" s="112">
        <v>0</v>
      </c>
      <c r="F190" s="112">
        <v>115.71</v>
      </c>
      <c r="G190" s="113"/>
      <c r="H190" s="129"/>
    </row>
    <row r="191" spans="2:8" x14ac:dyDescent="0.25">
      <c r="B191" s="125">
        <v>32</v>
      </c>
      <c r="C191" s="125" t="s">
        <v>9</v>
      </c>
      <c r="D191" s="126">
        <v>10994.17</v>
      </c>
      <c r="E191" s="126">
        <v>9000</v>
      </c>
      <c r="F191" s="126">
        <f>F195+F202</f>
        <v>8046.1399999999994</v>
      </c>
      <c r="G191" s="127">
        <f t="shared" si="16"/>
        <v>73.185515595993138</v>
      </c>
      <c r="H191" s="128">
        <f>(F191/E191)*100</f>
        <v>89.401555555555547</v>
      </c>
    </row>
    <row r="192" spans="2:8" x14ac:dyDescent="0.25">
      <c r="B192" s="130">
        <v>321</v>
      </c>
      <c r="C192" s="130" t="s">
        <v>175</v>
      </c>
      <c r="D192" s="116"/>
      <c r="E192" s="116">
        <v>0</v>
      </c>
      <c r="F192" s="116"/>
      <c r="G192" s="113"/>
      <c r="H192" s="129"/>
    </row>
    <row r="193" spans="2:8" x14ac:dyDescent="0.25">
      <c r="B193" s="130">
        <v>3211</v>
      </c>
      <c r="C193" s="130" t="s">
        <v>19</v>
      </c>
      <c r="D193" s="116"/>
      <c r="E193" s="116">
        <v>0</v>
      </c>
      <c r="F193" s="116"/>
      <c r="G193" s="113"/>
      <c r="H193" s="129"/>
    </row>
    <row r="194" spans="2:8" x14ac:dyDescent="0.25">
      <c r="B194" s="130">
        <v>3213</v>
      </c>
      <c r="C194" s="130" t="s">
        <v>53</v>
      </c>
      <c r="D194" s="116"/>
      <c r="E194" s="116">
        <v>0</v>
      </c>
      <c r="F194" s="116"/>
      <c r="G194" s="113"/>
      <c r="H194" s="129"/>
    </row>
    <row r="195" spans="2:8" x14ac:dyDescent="0.25">
      <c r="B195" s="111">
        <v>322</v>
      </c>
      <c r="C195" s="111" t="s">
        <v>90</v>
      </c>
      <c r="D195" s="112"/>
      <c r="E195" s="112">
        <v>0</v>
      </c>
      <c r="F195" s="112">
        <f>F196+F197+F198</f>
        <v>1228.82</v>
      </c>
      <c r="G195" s="113"/>
      <c r="H195" s="129"/>
    </row>
    <row r="196" spans="2:8" x14ac:dyDescent="0.25">
      <c r="B196" s="111">
        <v>3221</v>
      </c>
      <c r="C196" s="111" t="s">
        <v>176</v>
      </c>
      <c r="D196" s="112"/>
      <c r="E196" s="112">
        <v>0</v>
      </c>
      <c r="F196" s="112">
        <v>1228.82</v>
      </c>
      <c r="G196" s="113"/>
      <c r="H196" s="129"/>
    </row>
    <row r="197" spans="2:8" x14ac:dyDescent="0.25">
      <c r="B197" s="111">
        <v>3224</v>
      </c>
      <c r="C197" s="111" t="s">
        <v>57</v>
      </c>
      <c r="D197" s="112"/>
      <c r="E197" s="112">
        <v>0</v>
      </c>
      <c r="F197" s="112"/>
      <c r="G197" s="113"/>
      <c r="H197" s="129"/>
    </row>
    <row r="198" spans="2:8" x14ac:dyDescent="0.25">
      <c r="B198" s="111">
        <v>3225</v>
      </c>
      <c r="C198" s="111" t="s">
        <v>181</v>
      </c>
      <c r="D198" s="112"/>
      <c r="E198" s="112">
        <v>0</v>
      </c>
      <c r="F198" s="112"/>
      <c r="G198" s="113"/>
      <c r="H198" s="129"/>
    </row>
    <row r="199" spans="2:8" x14ac:dyDescent="0.25">
      <c r="B199" s="111">
        <v>323</v>
      </c>
      <c r="C199" s="111" t="s">
        <v>91</v>
      </c>
      <c r="D199" s="112"/>
      <c r="E199" s="112">
        <v>0</v>
      </c>
      <c r="F199" s="112"/>
      <c r="G199" s="113"/>
      <c r="H199" s="129"/>
    </row>
    <row r="200" spans="2:8" x14ac:dyDescent="0.25">
      <c r="B200" s="111">
        <v>3236</v>
      </c>
      <c r="C200" s="111" t="s">
        <v>183</v>
      </c>
      <c r="D200" s="112"/>
      <c r="E200" s="112">
        <v>0</v>
      </c>
      <c r="F200" s="112"/>
      <c r="G200" s="113"/>
      <c r="H200" s="129"/>
    </row>
    <row r="201" spans="2:8" x14ac:dyDescent="0.25">
      <c r="B201" s="111">
        <v>3237</v>
      </c>
      <c r="C201" s="111" t="s">
        <v>63</v>
      </c>
      <c r="D201" s="112"/>
      <c r="E201" s="112">
        <v>0</v>
      </c>
      <c r="F201" s="112"/>
      <c r="G201" s="113"/>
      <c r="H201" s="129"/>
    </row>
    <row r="202" spans="2:8" x14ac:dyDescent="0.25">
      <c r="B202" s="111">
        <v>329</v>
      </c>
      <c r="C202" s="111" t="s">
        <v>89</v>
      </c>
      <c r="D202" s="112"/>
      <c r="E202" s="112">
        <v>0</v>
      </c>
      <c r="F202" s="112">
        <v>6817.32</v>
      </c>
      <c r="G202" s="113"/>
      <c r="H202" s="129"/>
    </row>
    <row r="203" spans="2:8" x14ac:dyDescent="0.25">
      <c r="B203" s="111">
        <v>3295</v>
      </c>
      <c r="C203" s="111" t="s">
        <v>87</v>
      </c>
      <c r="D203" s="112"/>
      <c r="E203" s="112">
        <v>0</v>
      </c>
      <c r="F203" s="112">
        <v>3362.04</v>
      </c>
      <c r="G203" s="113"/>
      <c r="H203" s="129"/>
    </row>
    <row r="204" spans="2:8" x14ac:dyDescent="0.25">
      <c r="B204" s="111">
        <v>3296</v>
      </c>
      <c r="C204" s="111" t="s">
        <v>88</v>
      </c>
      <c r="D204" s="112"/>
      <c r="E204" s="112">
        <v>0</v>
      </c>
      <c r="F204" s="112">
        <v>3369.91</v>
      </c>
      <c r="G204" s="113"/>
      <c r="H204" s="129"/>
    </row>
    <row r="205" spans="2:8" x14ac:dyDescent="0.25">
      <c r="B205" s="111">
        <v>3299</v>
      </c>
      <c r="C205" s="111" t="s">
        <v>89</v>
      </c>
      <c r="D205" s="112"/>
      <c r="E205" s="112">
        <v>0</v>
      </c>
      <c r="F205" s="112">
        <v>85.37</v>
      </c>
      <c r="G205" s="113"/>
      <c r="H205" s="129"/>
    </row>
    <row r="206" spans="2:8" x14ac:dyDescent="0.25">
      <c r="B206" s="125">
        <v>34</v>
      </c>
      <c r="C206" s="125" t="s">
        <v>79</v>
      </c>
      <c r="D206" s="126">
        <v>4337.66</v>
      </c>
      <c r="E206" s="126">
        <v>6000</v>
      </c>
      <c r="F206" s="126">
        <f t="shared" ref="F206" si="23">F207</f>
        <v>3236.61</v>
      </c>
      <c r="G206" s="127">
        <f t="shared" si="16"/>
        <v>74.616498296316465</v>
      </c>
      <c r="H206" s="128">
        <f>(F206/E206)*100</f>
        <v>53.9435</v>
      </c>
    </row>
    <row r="207" spans="2:8" x14ac:dyDescent="0.25">
      <c r="B207" s="111">
        <v>343</v>
      </c>
      <c r="C207" s="111" t="s">
        <v>177</v>
      </c>
      <c r="D207" s="112"/>
      <c r="E207" s="112">
        <v>0</v>
      </c>
      <c r="F207" s="112">
        <v>3236.61</v>
      </c>
      <c r="G207" s="113"/>
      <c r="H207" s="129"/>
    </row>
    <row r="208" spans="2:8" x14ac:dyDescent="0.25">
      <c r="B208" s="111">
        <v>3433</v>
      </c>
      <c r="C208" s="111" t="s">
        <v>95</v>
      </c>
      <c r="D208" s="112"/>
      <c r="E208" s="112">
        <v>0</v>
      </c>
      <c r="F208" s="112">
        <v>3236.61</v>
      </c>
      <c r="G208" s="113"/>
      <c r="H208" s="129"/>
    </row>
    <row r="209" spans="2:8" x14ac:dyDescent="0.25">
      <c r="B209" s="200" t="s">
        <v>189</v>
      </c>
      <c r="C209" s="200"/>
      <c r="D209" s="124">
        <v>0</v>
      </c>
      <c r="E209" s="124">
        <f t="shared" ref="E209:F210" si="24">E210</f>
        <v>0</v>
      </c>
      <c r="F209" s="124">
        <f t="shared" si="24"/>
        <v>0</v>
      </c>
      <c r="G209" s="110">
        <v>0</v>
      </c>
      <c r="H209" s="123">
        <v>0</v>
      </c>
    </row>
    <row r="210" spans="2:8" x14ac:dyDescent="0.25">
      <c r="B210" s="125">
        <v>3</v>
      </c>
      <c r="C210" s="125" t="s">
        <v>3</v>
      </c>
      <c r="D210" s="126"/>
      <c r="E210" s="126">
        <f t="shared" si="24"/>
        <v>0</v>
      </c>
      <c r="F210" s="126">
        <f t="shared" si="24"/>
        <v>0</v>
      </c>
      <c r="G210" s="127">
        <v>0</v>
      </c>
      <c r="H210" s="128">
        <v>0</v>
      </c>
    </row>
    <row r="211" spans="2:8" x14ac:dyDescent="0.25">
      <c r="B211" s="125">
        <v>32</v>
      </c>
      <c r="C211" s="125" t="s">
        <v>9</v>
      </c>
      <c r="D211" s="126"/>
      <c r="E211" s="126"/>
      <c r="F211" s="126"/>
      <c r="G211" s="127">
        <v>0</v>
      </c>
      <c r="H211" s="128">
        <v>0</v>
      </c>
    </row>
    <row r="212" spans="2:8" x14ac:dyDescent="0.25">
      <c r="B212" s="111">
        <v>321</v>
      </c>
      <c r="C212" s="111" t="s">
        <v>18</v>
      </c>
      <c r="D212" s="112"/>
      <c r="E212" s="112">
        <v>0</v>
      </c>
      <c r="F212" s="112">
        <v>0</v>
      </c>
      <c r="G212" s="113"/>
      <c r="H212" s="129"/>
    </row>
    <row r="213" spans="2:8" x14ac:dyDescent="0.25">
      <c r="B213" s="111">
        <v>3213</v>
      </c>
      <c r="C213" s="111" t="s">
        <v>53</v>
      </c>
      <c r="D213" s="112"/>
      <c r="E213" s="112">
        <v>0</v>
      </c>
      <c r="F213" s="112">
        <v>0</v>
      </c>
      <c r="G213" s="113"/>
      <c r="H213" s="129"/>
    </row>
    <row r="214" spans="2:8" x14ac:dyDescent="0.25">
      <c r="B214" s="111">
        <v>322</v>
      </c>
      <c r="C214" s="111" t="s">
        <v>90</v>
      </c>
      <c r="D214" s="112"/>
      <c r="E214" s="112">
        <v>0</v>
      </c>
      <c r="F214" s="112">
        <f>F215</f>
        <v>0</v>
      </c>
      <c r="G214" s="113"/>
      <c r="H214" s="129"/>
    </row>
    <row r="215" spans="2:8" x14ac:dyDescent="0.25">
      <c r="B215" s="111">
        <v>3221</v>
      </c>
      <c r="C215" s="111" t="s">
        <v>176</v>
      </c>
      <c r="D215" s="112"/>
      <c r="E215" s="112">
        <v>0</v>
      </c>
      <c r="F215" s="112">
        <v>0</v>
      </c>
      <c r="G215" s="113"/>
      <c r="H215" s="129"/>
    </row>
    <row r="216" spans="2:8" x14ac:dyDescent="0.25">
      <c r="B216" s="111">
        <v>323</v>
      </c>
      <c r="C216" s="111" t="s">
        <v>91</v>
      </c>
      <c r="D216" s="112"/>
      <c r="E216" s="112">
        <v>0</v>
      </c>
      <c r="F216" s="112">
        <f>F217</f>
        <v>0</v>
      </c>
      <c r="G216" s="113"/>
      <c r="H216" s="129"/>
    </row>
    <row r="217" spans="2:8" x14ac:dyDescent="0.25">
      <c r="B217" s="111">
        <v>3239</v>
      </c>
      <c r="C217" s="111" t="s">
        <v>190</v>
      </c>
      <c r="D217" s="112"/>
      <c r="E217" s="112">
        <v>0</v>
      </c>
      <c r="F217" s="112">
        <v>0</v>
      </c>
      <c r="G217" s="113"/>
      <c r="H217" s="129">
        <f t="shared" si="21"/>
        <v>100</v>
      </c>
    </row>
    <row r="218" spans="2:8" x14ac:dyDescent="0.25">
      <c r="B218" s="200" t="s">
        <v>191</v>
      </c>
      <c r="C218" s="200"/>
      <c r="D218" s="124">
        <v>1634.35</v>
      </c>
      <c r="E218" s="124">
        <v>1428.4</v>
      </c>
      <c r="F218" s="124">
        <f t="shared" ref="F218:F219" si="25">F219</f>
        <v>1428.4</v>
      </c>
      <c r="G218" s="110">
        <f t="shared" ref="G218:G280" si="26">(F218/D218)*100</f>
        <v>87.398660017744064</v>
      </c>
      <c r="H218" s="123">
        <f t="shared" si="21"/>
        <v>100</v>
      </c>
    </row>
    <row r="219" spans="2:8" x14ac:dyDescent="0.25">
      <c r="B219" s="125">
        <v>3</v>
      </c>
      <c r="C219" s="125" t="s">
        <v>3</v>
      </c>
      <c r="D219" s="126">
        <v>1634.35</v>
      </c>
      <c r="E219" s="126">
        <v>1428.4</v>
      </c>
      <c r="F219" s="126">
        <f t="shared" si="25"/>
        <v>1428.4</v>
      </c>
      <c r="G219" s="127">
        <f t="shared" si="26"/>
        <v>87.398660017744064</v>
      </c>
      <c r="H219" s="128">
        <f t="shared" si="21"/>
        <v>100</v>
      </c>
    </row>
    <row r="220" spans="2:8" x14ac:dyDescent="0.25">
      <c r="B220" s="125">
        <v>32</v>
      </c>
      <c r="C220" s="125" t="s">
        <v>9</v>
      </c>
      <c r="D220" s="126">
        <v>1634.35</v>
      </c>
      <c r="E220" s="126">
        <v>1428.4</v>
      </c>
      <c r="F220" s="126">
        <f>F221+F223</f>
        <v>1428.4</v>
      </c>
      <c r="G220" s="127">
        <f t="shared" si="26"/>
        <v>87.398660017744064</v>
      </c>
      <c r="H220" s="128">
        <v>0</v>
      </c>
    </row>
    <row r="221" spans="2:8" x14ac:dyDescent="0.25">
      <c r="B221" s="111">
        <v>321</v>
      </c>
      <c r="C221" s="111" t="s">
        <v>18</v>
      </c>
      <c r="D221" s="112"/>
      <c r="E221" s="112">
        <v>0</v>
      </c>
      <c r="F221" s="112">
        <v>1428.4</v>
      </c>
      <c r="G221" s="113"/>
      <c r="H221" s="129"/>
    </row>
    <row r="222" spans="2:8" x14ac:dyDescent="0.25">
      <c r="B222" s="131">
        <v>3211</v>
      </c>
      <c r="C222" s="132" t="s">
        <v>19</v>
      </c>
      <c r="D222" s="112"/>
      <c r="E222" s="112">
        <v>0</v>
      </c>
      <c r="F222" s="112"/>
      <c r="G222" s="113"/>
      <c r="H222" s="129"/>
    </row>
    <row r="223" spans="2:8" x14ac:dyDescent="0.25">
      <c r="B223" s="131">
        <v>322</v>
      </c>
      <c r="C223" s="132" t="s">
        <v>90</v>
      </c>
      <c r="D223" s="112"/>
      <c r="E223" s="112">
        <v>0</v>
      </c>
      <c r="F223" s="112"/>
      <c r="G223" s="113"/>
      <c r="H223" s="129"/>
    </row>
    <row r="224" spans="2:8" x14ac:dyDescent="0.25">
      <c r="B224" s="131">
        <v>3221</v>
      </c>
      <c r="C224" s="132" t="s">
        <v>176</v>
      </c>
      <c r="D224" s="112"/>
      <c r="E224" s="112">
        <v>0</v>
      </c>
      <c r="F224" s="112"/>
      <c r="G224" s="113"/>
      <c r="H224" s="129"/>
    </row>
    <row r="225" spans="2:8" x14ac:dyDescent="0.25">
      <c r="B225" s="131">
        <v>3293</v>
      </c>
      <c r="C225" s="132" t="s">
        <v>85</v>
      </c>
      <c r="D225" s="112"/>
      <c r="E225" s="112">
        <v>0</v>
      </c>
      <c r="F225" s="112"/>
      <c r="G225" s="113"/>
      <c r="H225" s="129"/>
    </row>
    <row r="226" spans="2:8" x14ac:dyDescent="0.25">
      <c r="B226" s="131">
        <v>3299</v>
      </c>
      <c r="C226" s="132" t="s">
        <v>89</v>
      </c>
      <c r="D226" s="112"/>
      <c r="E226" s="112">
        <v>0</v>
      </c>
      <c r="F226" s="112"/>
      <c r="G226" s="113"/>
      <c r="H226" s="129"/>
    </row>
    <row r="227" spans="2:8" x14ac:dyDescent="0.25">
      <c r="B227" s="201" t="s">
        <v>192</v>
      </c>
      <c r="C227" s="202"/>
      <c r="D227" s="109">
        <v>13432.18</v>
      </c>
      <c r="E227" s="109">
        <v>65211.25</v>
      </c>
      <c r="F227" s="109">
        <v>10701.73</v>
      </c>
      <c r="G227" s="110">
        <f t="shared" si="26"/>
        <v>79.672324224362683</v>
      </c>
      <c r="H227" s="123">
        <v>0</v>
      </c>
    </row>
    <row r="228" spans="2:8" x14ac:dyDescent="0.25">
      <c r="B228" s="203" t="s">
        <v>172</v>
      </c>
      <c r="C228" s="204"/>
      <c r="D228" s="124">
        <v>1188.55</v>
      </c>
      <c r="E228" s="124">
        <v>0</v>
      </c>
      <c r="F228" s="124">
        <f t="shared" ref="F228:F229" si="27">F229</f>
        <v>0</v>
      </c>
      <c r="G228" s="110">
        <f t="shared" si="26"/>
        <v>0</v>
      </c>
      <c r="H228" s="123">
        <v>0</v>
      </c>
    </row>
    <row r="229" spans="2:8" x14ac:dyDescent="0.25">
      <c r="B229" s="125">
        <v>4</v>
      </c>
      <c r="C229" s="125" t="s">
        <v>5</v>
      </c>
      <c r="D229" s="126">
        <v>1188.55</v>
      </c>
      <c r="E229" s="126"/>
      <c r="F229" s="126">
        <f t="shared" si="27"/>
        <v>0</v>
      </c>
      <c r="G229" s="127">
        <f t="shared" si="26"/>
        <v>0</v>
      </c>
      <c r="H229" s="128">
        <v>0</v>
      </c>
    </row>
    <row r="230" spans="2:8" x14ac:dyDescent="0.25">
      <c r="B230" s="125">
        <v>42</v>
      </c>
      <c r="C230" s="125" t="s">
        <v>68</v>
      </c>
      <c r="D230" s="126">
        <v>1188.55</v>
      </c>
      <c r="E230" s="126"/>
      <c r="F230" s="126">
        <f t="shared" ref="F230" si="28">F231+F233</f>
        <v>0</v>
      </c>
      <c r="G230" s="127">
        <f t="shared" si="26"/>
        <v>0</v>
      </c>
      <c r="H230" s="128">
        <v>0</v>
      </c>
    </row>
    <row r="231" spans="2:8" x14ac:dyDescent="0.25">
      <c r="B231" s="111">
        <v>422</v>
      </c>
      <c r="C231" s="111" t="s">
        <v>193</v>
      </c>
      <c r="D231" s="112"/>
      <c r="E231" s="112"/>
      <c r="F231" s="112"/>
      <c r="G231" s="113">
        <v>0</v>
      </c>
      <c r="H231" s="129"/>
    </row>
    <row r="232" spans="2:8" x14ac:dyDescent="0.25">
      <c r="B232" s="111">
        <v>4221</v>
      </c>
      <c r="C232" s="111" t="s">
        <v>67</v>
      </c>
      <c r="D232" s="112"/>
      <c r="E232" s="112">
        <v>0</v>
      </c>
      <c r="F232" s="112"/>
      <c r="G232" s="113">
        <v>0</v>
      </c>
      <c r="H232" s="129"/>
    </row>
    <row r="233" spans="2:8" x14ac:dyDescent="0.25">
      <c r="B233" s="111">
        <v>4223</v>
      </c>
      <c r="C233" s="111" t="s">
        <v>194</v>
      </c>
      <c r="D233" s="112"/>
      <c r="E233" s="112">
        <v>0</v>
      </c>
      <c r="F233" s="112"/>
      <c r="G233" s="113">
        <v>0</v>
      </c>
      <c r="H233" s="129"/>
    </row>
    <row r="234" spans="2:8" x14ac:dyDescent="0.25">
      <c r="B234" s="200" t="s">
        <v>178</v>
      </c>
      <c r="C234" s="200"/>
      <c r="D234" s="124">
        <v>0</v>
      </c>
      <c r="E234" s="124">
        <v>47030.17</v>
      </c>
      <c r="F234" s="124">
        <v>61.39</v>
      </c>
      <c r="G234" s="110">
        <v>0</v>
      </c>
      <c r="H234" s="123">
        <f>(F235/E235)*100</f>
        <v>0.29967377100315784</v>
      </c>
    </row>
    <row r="235" spans="2:8" x14ac:dyDescent="0.25">
      <c r="B235" s="125">
        <v>3</v>
      </c>
      <c r="C235" s="125" t="s">
        <v>3</v>
      </c>
      <c r="D235" s="126"/>
      <c r="E235" s="126">
        <v>20485.61</v>
      </c>
      <c r="F235" s="126">
        <v>61.39</v>
      </c>
      <c r="G235" s="127">
        <v>0</v>
      </c>
      <c r="H235" s="128">
        <f>(F240/E240)*100</f>
        <v>0</v>
      </c>
    </row>
    <row r="236" spans="2:8" x14ac:dyDescent="0.25">
      <c r="B236" s="125">
        <v>32</v>
      </c>
      <c r="C236" s="125" t="s">
        <v>9</v>
      </c>
      <c r="D236" s="126"/>
      <c r="E236" s="126">
        <v>20485.61</v>
      </c>
      <c r="F236" s="126">
        <v>61.39</v>
      </c>
      <c r="G236" s="127"/>
      <c r="H236" s="128"/>
    </row>
    <row r="237" spans="2:8" x14ac:dyDescent="0.25">
      <c r="B237" s="125">
        <v>323</v>
      </c>
      <c r="C237" s="125" t="s">
        <v>91</v>
      </c>
      <c r="D237" s="126"/>
      <c r="E237" s="126"/>
      <c r="F237" s="126">
        <v>61.39</v>
      </c>
      <c r="G237" s="127"/>
      <c r="H237" s="128"/>
    </row>
    <row r="238" spans="2:8" x14ac:dyDescent="0.25">
      <c r="B238" s="125">
        <v>3233</v>
      </c>
      <c r="C238" s="125" t="s">
        <v>225</v>
      </c>
      <c r="D238" s="126"/>
      <c r="E238" s="126"/>
      <c r="F238" s="126">
        <v>61.39</v>
      </c>
      <c r="G238" s="127"/>
      <c r="H238" s="128"/>
    </row>
    <row r="239" spans="2:8" x14ac:dyDescent="0.25">
      <c r="B239" s="125">
        <v>4</v>
      </c>
      <c r="C239" s="125" t="s">
        <v>68</v>
      </c>
      <c r="D239" s="126"/>
      <c r="E239" s="126">
        <v>26544.560000000001</v>
      </c>
      <c r="F239" s="126"/>
      <c r="G239" s="127"/>
      <c r="H239" s="128"/>
    </row>
    <row r="240" spans="2:8" x14ac:dyDescent="0.25">
      <c r="B240" s="125">
        <v>42</v>
      </c>
      <c r="C240" s="125" t="s">
        <v>68</v>
      </c>
      <c r="D240" s="126"/>
      <c r="E240" s="126">
        <v>26544.560000000001</v>
      </c>
      <c r="F240" s="126">
        <f t="shared" ref="F240" si="29">F241+F245</f>
        <v>0</v>
      </c>
      <c r="G240" s="127">
        <v>0</v>
      </c>
      <c r="H240" s="128" t="e">
        <f t="shared" si="21"/>
        <v>#DIV/0!</v>
      </c>
    </row>
    <row r="241" spans="2:8" x14ac:dyDescent="0.25">
      <c r="B241" s="111">
        <v>422</v>
      </c>
      <c r="C241" s="111" t="s">
        <v>193</v>
      </c>
      <c r="D241" s="112"/>
      <c r="E241" s="112">
        <v>0</v>
      </c>
      <c r="F241" s="112"/>
      <c r="G241" s="113">
        <v>0</v>
      </c>
      <c r="H241" s="129"/>
    </row>
    <row r="242" spans="2:8" x14ac:dyDescent="0.25">
      <c r="B242" s="111">
        <v>4221</v>
      </c>
      <c r="C242" s="111" t="s">
        <v>67</v>
      </c>
      <c r="D242" s="112"/>
      <c r="E242" s="112"/>
      <c r="F242" s="112"/>
      <c r="G242" s="113"/>
      <c r="H242" s="129"/>
    </row>
    <row r="243" spans="2:8" x14ac:dyDescent="0.25">
      <c r="B243" s="111">
        <v>4222</v>
      </c>
      <c r="C243" s="111" t="s">
        <v>195</v>
      </c>
      <c r="D243" s="112"/>
      <c r="E243" s="112">
        <v>0</v>
      </c>
      <c r="F243" s="112"/>
      <c r="G243" s="113"/>
      <c r="H243" s="129"/>
    </row>
    <row r="244" spans="2:8" x14ac:dyDescent="0.25">
      <c r="B244" s="111">
        <v>4223</v>
      </c>
      <c r="C244" s="111" t="s">
        <v>194</v>
      </c>
      <c r="D244" s="112"/>
      <c r="E244" s="112">
        <v>0</v>
      </c>
      <c r="F244" s="112"/>
      <c r="G244" s="113">
        <v>0</v>
      </c>
      <c r="H244" s="129"/>
    </row>
    <row r="245" spans="2:8" x14ac:dyDescent="0.25">
      <c r="B245" s="111">
        <v>424</v>
      </c>
      <c r="C245" s="111" t="s">
        <v>70</v>
      </c>
      <c r="D245" s="112"/>
      <c r="E245" s="112">
        <v>0</v>
      </c>
      <c r="F245" s="112"/>
      <c r="G245" s="113">
        <v>0</v>
      </c>
      <c r="H245" s="129"/>
    </row>
    <row r="246" spans="2:8" x14ac:dyDescent="0.25">
      <c r="B246" s="111">
        <v>4241</v>
      </c>
      <c r="C246" s="111" t="s">
        <v>66</v>
      </c>
      <c r="D246" s="112"/>
      <c r="E246" s="112">
        <v>0</v>
      </c>
      <c r="F246" s="112"/>
      <c r="G246" s="113">
        <v>0</v>
      </c>
      <c r="H246" s="129"/>
    </row>
    <row r="247" spans="2:8" x14ac:dyDescent="0.25">
      <c r="B247" s="200" t="s">
        <v>196</v>
      </c>
      <c r="C247" s="200"/>
      <c r="D247" s="124">
        <v>3309.78</v>
      </c>
      <c r="E247" s="124">
        <v>3275</v>
      </c>
      <c r="F247" s="124">
        <f t="shared" ref="F247:F249" si="30">F248</f>
        <v>3275</v>
      </c>
      <c r="G247" s="110">
        <f t="shared" si="26"/>
        <v>98.949174869628791</v>
      </c>
      <c r="H247" s="123">
        <f t="shared" ref="H247:H308" si="31">(F248/E248)*100</f>
        <v>100</v>
      </c>
    </row>
    <row r="248" spans="2:8" x14ac:dyDescent="0.25">
      <c r="B248" s="125">
        <v>3</v>
      </c>
      <c r="C248" s="125" t="s">
        <v>3</v>
      </c>
      <c r="D248" s="126">
        <v>3309.78</v>
      </c>
      <c r="E248" s="126">
        <v>3275</v>
      </c>
      <c r="F248" s="126">
        <v>3275</v>
      </c>
      <c r="G248" s="127">
        <f>(F248/D248)*100</f>
        <v>98.949174869628791</v>
      </c>
      <c r="H248" s="128">
        <f t="shared" si="31"/>
        <v>100</v>
      </c>
    </row>
    <row r="249" spans="2:8" x14ac:dyDescent="0.25">
      <c r="B249" s="125">
        <v>32</v>
      </c>
      <c r="C249" s="125" t="s">
        <v>9</v>
      </c>
      <c r="D249" s="126">
        <v>3309.78</v>
      </c>
      <c r="E249" s="126">
        <v>3275</v>
      </c>
      <c r="F249" s="126">
        <f t="shared" si="30"/>
        <v>3275</v>
      </c>
      <c r="G249" s="127">
        <f t="shared" si="26"/>
        <v>98.949174869628791</v>
      </c>
      <c r="H249" s="128">
        <f>(F249/E249)*100</f>
        <v>100</v>
      </c>
    </row>
    <row r="250" spans="2:8" x14ac:dyDescent="0.25">
      <c r="B250" s="111">
        <v>323</v>
      </c>
      <c r="C250" s="111" t="s">
        <v>91</v>
      </c>
      <c r="D250" s="112"/>
      <c r="E250" s="112">
        <v>0</v>
      </c>
      <c r="F250" s="112">
        <v>3275</v>
      </c>
      <c r="G250" s="113">
        <v>0</v>
      </c>
      <c r="H250" s="129"/>
    </row>
    <row r="251" spans="2:8" x14ac:dyDescent="0.25">
      <c r="B251" s="111">
        <v>3232</v>
      </c>
      <c r="C251" s="111" t="s">
        <v>121</v>
      </c>
      <c r="D251" s="112"/>
      <c r="E251" s="112">
        <v>0</v>
      </c>
      <c r="F251" s="112"/>
      <c r="G251" s="113">
        <v>0</v>
      </c>
      <c r="H251" s="129"/>
    </row>
    <row r="252" spans="2:8" x14ac:dyDescent="0.25">
      <c r="B252" s="200" t="s">
        <v>186</v>
      </c>
      <c r="C252" s="200"/>
      <c r="D252" s="124">
        <v>937.2</v>
      </c>
      <c r="E252" s="124">
        <v>8645.0499999999993</v>
      </c>
      <c r="F252" s="124">
        <v>2520.09</v>
      </c>
      <c r="G252" s="110">
        <f t="shared" si="26"/>
        <v>268.89564660691423</v>
      </c>
      <c r="H252" s="123">
        <f t="shared" si="31"/>
        <v>75.950477235260266</v>
      </c>
    </row>
    <row r="253" spans="2:8" x14ac:dyDescent="0.25">
      <c r="B253" s="125">
        <v>4</v>
      </c>
      <c r="C253" s="125" t="s">
        <v>5</v>
      </c>
      <c r="D253" s="126">
        <v>937.2</v>
      </c>
      <c r="E253" s="126">
        <v>3318.07</v>
      </c>
      <c r="F253" s="126">
        <f t="shared" ref="F253" si="32">F254</f>
        <v>2520.09</v>
      </c>
      <c r="G253" s="127">
        <f t="shared" si="26"/>
        <v>268.89564660691423</v>
      </c>
      <c r="H253" s="128">
        <f t="shared" si="31"/>
        <v>75.950477235260266</v>
      </c>
    </row>
    <row r="254" spans="2:8" x14ac:dyDescent="0.25">
      <c r="B254" s="125">
        <v>42</v>
      </c>
      <c r="C254" s="125" t="s">
        <v>68</v>
      </c>
      <c r="D254" s="126">
        <v>937.2</v>
      </c>
      <c r="E254" s="126">
        <v>3318.07</v>
      </c>
      <c r="F254" s="126">
        <v>2520.09</v>
      </c>
      <c r="G254" s="127">
        <f t="shared" si="26"/>
        <v>268.89564660691423</v>
      </c>
      <c r="H254" s="128">
        <f>(F254/E254)*100</f>
        <v>75.950477235260266</v>
      </c>
    </row>
    <row r="255" spans="2:8" x14ac:dyDescent="0.25">
      <c r="B255" s="111">
        <v>422</v>
      </c>
      <c r="C255" s="111" t="s">
        <v>193</v>
      </c>
      <c r="D255" s="112"/>
      <c r="E255" s="112">
        <v>0</v>
      </c>
      <c r="F255" s="112">
        <v>1888.91</v>
      </c>
      <c r="G255" s="113"/>
      <c r="H255" s="129"/>
    </row>
    <row r="256" spans="2:8" x14ac:dyDescent="0.25">
      <c r="B256" s="111">
        <v>4227</v>
      </c>
      <c r="C256" s="111" t="s">
        <v>197</v>
      </c>
      <c r="D256" s="112"/>
      <c r="E256" s="112"/>
      <c r="F256" s="112">
        <v>363.63</v>
      </c>
      <c r="G256" s="113"/>
      <c r="H256" s="129"/>
    </row>
    <row r="257" spans="2:8" x14ac:dyDescent="0.25">
      <c r="B257" s="111">
        <v>42411</v>
      </c>
      <c r="C257" s="111" t="s">
        <v>66</v>
      </c>
      <c r="D257" s="112"/>
      <c r="E257" s="112">
        <v>0</v>
      </c>
      <c r="F257" s="112">
        <v>267.55</v>
      </c>
      <c r="G257" s="113"/>
      <c r="H257" s="129"/>
    </row>
    <row r="258" spans="2:8" x14ac:dyDescent="0.25">
      <c r="B258" s="200" t="s">
        <v>187</v>
      </c>
      <c r="C258" s="200"/>
      <c r="D258" s="124">
        <v>0</v>
      </c>
      <c r="E258" s="124">
        <v>5326.98</v>
      </c>
      <c r="F258" s="124">
        <f t="shared" ref="F258:F260" si="33">F259</f>
        <v>0</v>
      </c>
      <c r="G258" s="110">
        <v>0</v>
      </c>
      <c r="H258" s="123">
        <v>0</v>
      </c>
    </row>
    <row r="259" spans="2:8" x14ac:dyDescent="0.25">
      <c r="B259" s="125">
        <v>3</v>
      </c>
      <c r="C259" s="125" t="s">
        <v>3</v>
      </c>
      <c r="D259" s="126"/>
      <c r="E259" s="126"/>
      <c r="F259" s="126">
        <f t="shared" si="33"/>
        <v>0</v>
      </c>
      <c r="G259" s="127">
        <v>0</v>
      </c>
      <c r="H259" s="128"/>
    </row>
    <row r="260" spans="2:8" x14ac:dyDescent="0.25">
      <c r="B260" s="125">
        <v>32</v>
      </c>
      <c r="C260" s="125" t="s">
        <v>9</v>
      </c>
      <c r="D260" s="126"/>
      <c r="E260" s="126"/>
      <c r="F260" s="126">
        <f t="shared" si="33"/>
        <v>0</v>
      </c>
      <c r="G260" s="127">
        <v>0</v>
      </c>
      <c r="H260" s="128"/>
    </row>
    <row r="261" spans="2:8" x14ac:dyDescent="0.25">
      <c r="B261" s="111">
        <v>323</v>
      </c>
      <c r="C261" s="111" t="s">
        <v>91</v>
      </c>
      <c r="D261" s="112"/>
      <c r="E261" s="112">
        <v>0</v>
      </c>
      <c r="F261" s="112">
        <f>F262+F265</f>
        <v>0</v>
      </c>
      <c r="G261" s="113">
        <v>0</v>
      </c>
      <c r="H261" s="129"/>
    </row>
    <row r="262" spans="2:8" x14ac:dyDescent="0.25">
      <c r="B262" s="111">
        <v>3232</v>
      </c>
      <c r="C262" s="111" t="s">
        <v>121</v>
      </c>
      <c r="D262" s="112"/>
      <c r="E262" s="112">
        <v>0</v>
      </c>
      <c r="F262" s="112">
        <v>0</v>
      </c>
      <c r="G262" s="113">
        <v>0</v>
      </c>
      <c r="H262" s="129"/>
    </row>
    <row r="263" spans="2:8" x14ac:dyDescent="0.25">
      <c r="B263" s="152">
        <v>4</v>
      </c>
      <c r="C263" s="148" t="s">
        <v>5</v>
      </c>
      <c r="D263" s="149"/>
      <c r="E263" s="149">
        <v>5326.98</v>
      </c>
      <c r="F263" s="149"/>
      <c r="G263" s="150"/>
      <c r="H263" s="151"/>
    </row>
    <row r="264" spans="2:8" x14ac:dyDescent="0.25">
      <c r="B264" s="148">
        <v>42</v>
      </c>
      <c r="C264" s="148" t="s">
        <v>68</v>
      </c>
      <c r="D264" s="149"/>
      <c r="E264" s="149">
        <v>5326.98</v>
      </c>
      <c r="F264" s="149"/>
      <c r="G264" s="150"/>
      <c r="H264" s="151"/>
    </row>
    <row r="265" spans="2:8" x14ac:dyDescent="0.25">
      <c r="B265" s="111">
        <v>422</v>
      </c>
      <c r="C265" s="111" t="s">
        <v>193</v>
      </c>
      <c r="D265" s="112"/>
      <c r="E265" s="112"/>
      <c r="F265" s="112">
        <v>0</v>
      </c>
      <c r="G265" s="113"/>
      <c r="H265" s="129"/>
    </row>
    <row r="266" spans="2:8" x14ac:dyDescent="0.25">
      <c r="B266" s="200" t="s">
        <v>188</v>
      </c>
      <c r="C266" s="200"/>
      <c r="D266" s="124">
        <v>742.82</v>
      </c>
      <c r="E266" s="124">
        <v>664</v>
      </c>
      <c r="F266" s="124">
        <f t="shared" ref="F266:F267" si="34">F267</f>
        <v>0</v>
      </c>
      <c r="G266" s="110">
        <f t="shared" si="26"/>
        <v>0</v>
      </c>
      <c r="H266" s="123">
        <f t="shared" si="31"/>
        <v>0</v>
      </c>
    </row>
    <row r="267" spans="2:8" x14ac:dyDescent="0.25">
      <c r="B267" s="125">
        <v>4</v>
      </c>
      <c r="C267" s="125" t="s">
        <v>5</v>
      </c>
      <c r="D267" s="126">
        <v>742.82</v>
      </c>
      <c r="E267" s="126">
        <v>664</v>
      </c>
      <c r="F267" s="126">
        <f t="shared" si="34"/>
        <v>0</v>
      </c>
      <c r="G267" s="127">
        <f t="shared" si="26"/>
        <v>0</v>
      </c>
      <c r="H267" s="128">
        <f t="shared" si="31"/>
        <v>0</v>
      </c>
    </row>
    <row r="268" spans="2:8" x14ac:dyDescent="0.25">
      <c r="B268" s="125">
        <v>42</v>
      </c>
      <c r="C268" s="125" t="s">
        <v>68</v>
      </c>
      <c r="D268" s="126">
        <v>742.82</v>
      </c>
      <c r="E268" s="126">
        <v>664</v>
      </c>
      <c r="F268" s="126">
        <f>F269+F271</f>
        <v>0</v>
      </c>
      <c r="G268" s="127">
        <f t="shared" si="26"/>
        <v>0</v>
      </c>
      <c r="H268" s="128">
        <f>(F268/E268)*100</f>
        <v>0</v>
      </c>
    </row>
    <row r="269" spans="2:8" x14ac:dyDescent="0.25">
      <c r="B269" s="111">
        <v>422</v>
      </c>
      <c r="C269" s="111" t="s">
        <v>193</v>
      </c>
      <c r="D269" s="112"/>
      <c r="E269" s="112">
        <v>0</v>
      </c>
      <c r="F269" s="112">
        <f>F270</f>
        <v>0</v>
      </c>
      <c r="G269" s="113"/>
      <c r="H269" s="129"/>
    </row>
    <row r="270" spans="2:8" x14ac:dyDescent="0.25">
      <c r="B270" s="111">
        <v>4227</v>
      </c>
      <c r="C270" s="111" t="s">
        <v>197</v>
      </c>
      <c r="D270" s="112"/>
      <c r="E270" s="112">
        <v>0</v>
      </c>
      <c r="F270" s="112">
        <v>0</v>
      </c>
      <c r="G270" s="113"/>
      <c r="H270" s="129"/>
    </row>
    <row r="271" spans="2:8" x14ac:dyDescent="0.25">
      <c r="B271" s="111">
        <v>424</v>
      </c>
      <c r="C271" s="111" t="s">
        <v>70</v>
      </c>
      <c r="D271" s="112"/>
      <c r="E271" s="112">
        <v>0</v>
      </c>
      <c r="F271" s="112">
        <f>F272</f>
        <v>0</v>
      </c>
      <c r="G271" s="113"/>
      <c r="H271" s="129"/>
    </row>
    <row r="272" spans="2:8" x14ac:dyDescent="0.25">
      <c r="B272" s="111">
        <v>4241</v>
      </c>
      <c r="C272" s="111" t="s">
        <v>198</v>
      </c>
      <c r="D272" s="112"/>
      <c r="E272" s="112">
        <v>0</v>
      </c>
      <c r="F272" s="112"/>
      <c r="G272" s="113"/>
      <c r="H272" s="129"/>
    </row>
    <row r="273" spans="2:8" x14ac:dyDescent="0.25">
      <c r="B273" s="200" t="s">
        <v>189</v>
      </c>
      <c r="C273" s="200"/>
      <c r="D273" s="124">
        <v>0</v>
      </c>
      <c r="E273" s="124">
        <f t="shared" ref="E273:F275" si="35">E274</f>
        <v>0</v>
      </c>
      <c r="F273" s="124">
        <f t="shared" si="35"/>
        <v>0</v>
      </c>
      <c r="G273" s="110">
        <v>0</v>
      </c>
      <c r="H273" s="123">
        <v>0</v>
      </c>
    </row>
    <row r="274" spans="2:8" x14ac:dyDescent="0.25">
      <c r="B274" s="125">
        <v>4</v>
      </c>
      <c r="C274" s="125" t="s">
        <v>5</v>
      </c>
      <c r="D274" s="126">
        <v>0</v>
      </c>
      <c r="E274" s="126">
        <f t="shared" si="35"/>
        <v>0</v>
      </c>
      <c r="F274" s="126">
        <f t="shared" si="35"/>
        <v>0</v>
      </c>
      <c r="G274" s="127">
        <v>0</v>
      </c>
      <c r="H274" s="128">
        <v>0</v>
      </c>
    </row>
    <row r="275" spans="2:8" x14ac:dyDescent="0.25">
      <c r="B275" s="125">
        <v>42</v>
      </c>
      <c r="C275" s="125" t="s">
        <v>68</v>
      </c>
      <c r="D275" s="126">
        <v>0</v>
      </c>
      <c r="E275" s="126">
        <f t="shared" si="35"/>
        <v>0</v>
      </c>
      <c r="F275" s="126">
        <f t="shared" si="35"/>
        <v>0</v>
      </c>
      <c r="G275" s="127">
        <v>0</v>
      </c>
      <c r="H275" s="128">
        <v>0</v>
      </c>
    </row>
    <row r="276" spans="2:8" x14ac:dyDescent="0.25">
      <c r="B276" s="111">
        <v>422</v>
      </c>
      <c r="C276" s="111" t="s">
        <v>193</v>
      </c>
      <c r="D276" s="112"/>
      <c r="E276" s="112">
        <v>0</v>
      </c>
      <c r="F276" s="112">
        <f>F277</f>
        <v>0</v>
      </c>
      <c r="G276" s="113"/>
      <c r="H276" s="129"/>
    </row>
    <row r="277" spans="2:8" x14ac:dyDescent="0.25">
      <c r="B277" s="111">
        <v>4227</v>
      </c>
      <c r="C277" s="111" t="s">
        <v>197</v>
      </c>
      <c r="D277" s="112"/>
      <c r="E277" s="112">
        <v>0</v>
      </c>
      <c r="F277" s="112">
        <v>0</v>
      </c>
      <c r="G277" s="113"/>
      <c r="H277" s="129"/>
    </row>
    <row r="278" spans="2:8" x14ac:dyDescent="0.25">
      <c r="B278" s="200" t="s">
        <v>234</v>
      </c>
      <c r="C278" s="200"/>
      <c r="D278" s="124">
        <v>5619.48</v>
      </c>
      <c r="E278" s="124">
        <v>4937.5</v>
      </c>
      <c r="F278" s="124">
        <f t="shared" ref="F278:F279" si="36">F279</f>
        <v>4845.25</v>
      </c>
      <c r="G278" s="110">
        <f t="shared" si="26"/>
        <v>86.222390683835528</v>
      </c>
      <c r="H278" s="123">
        <f t="shared" si="31"/>
        <v>98.131645569620247</v>
      </c>
    </row>
    <row r="279" spans="2:8" x14ac:dyDescent="0.25">
      <c r="B279" s="125">
        <v>3</v>
      </c>
      <c r="C279" s="125" t="s">
        <v>235</v>
      </c>
      <c r="D279" s="126">
        <v>5619.48</v>
      </c>
      <c r="E279" s="126">
        <v>4937.5</v>
      </c>
      <c r="F279" s="126">
        <f t="shared" si="36"/>
        <v>4845.25</v>
      </c>
      <c r="G279" s="127">
        <f t="shared" si="26"/>
        <v>86.222390683835528</v>
      </c>
      <c r="H279" s="128">
        <f t="shared" si="31"/>
        <v>98.131645569620247</v>
      </c>
    </row>
    <row r="280" spans="2:8" x14ac:dyDescent="0.25">
      <c r="B280" s="125">
        <v>32</v>
      </c>
      <c r="C280" s="125" t="s">
        <v>9</v>
      </c>
      <c r="D280" s="126">
        <v>5619.48</v>
      </c>
      <c r="E280" s="126">
        <v>4937.5</v>
      </c>
      <c r="F280" s="126">
        <f>F282</f>
        <v>4845.25</v>
      </c>
      <c r="G280" s="127">
        <f t="shared" si="26"/>
        <v>86.222390683835528</v>
      </c>
      <c r="H280" s="128">
        <f>(F280/E280)*100</f>
        <v>98.131645569620247</v>
      </c>
    </row>
    <row r="281" spans="2:8" x14ac:dyDescent="0.25">
      <c r="B281" s="125">
        <v>323</v>
      </c>
      <c r="C281" s="125" t="s">
        <v>91</v>
      </c>
      <c r="D281" s="126"/>
      <c r="E281" s="126">
        <v>4937.5</v>
      </c>
      <c r="F281" s="126"/>
      <c r="G281" s="127"/>
      <c r="H281" s="128"/>
    </row>
    <row r="282" spans="2:8" x14ac:dyDescent="0.25">
      <c r="B282" s="111">
        <v>3232</v>
      </c>
      <c r="C282" s="111" t="s">
        <v>236</v>
      </c>
      <c r="D282" s="112"/>
      <c r="E282" s="112">
        <v>4937.5</v>
      </c>
      <c r="F282" s="112">
        <v>4845.25</v>
      </c>
      <c r="G282" s="113">
        <v>0</v>
      </c>
      <c r="H282" s="129"/>
    </row>
    <row r="283" spans="2:8" x14ac:dyDescent="0.25">
      <c r="B283" s="200" t="s">
        <v>199</v>
      </c>
      <c r="C283" s="200"/>
      <c r="D283" s="124">
        <v>0</v>
      </c>
      <c r="E283" s="124">
        <f t="shared" ref="E283:F285" si="37">E284</f>
        <v>0</v>
      </c>
      <c r="F283" s="124">
        <v>4845.25</v>
      </c>
      <c r="G283" s="110">
        <v>0</v>
      </c>
      <c r="H283" s="123">
        <v>0</v>
      </c>
    </row>
    <row r="284" spans="2:8" x14ac:dyDescent="0.25">
      <c r="B284" s="125">
        <v>3</v>
      </c>
      <c r="C284" s="125" t="s">
        <v>3</v>
      </c>
      <c r="D284" s="126"/>
      <c r="E284" s="126"/>
      <c r="F284" s="126">
        <f t="shared" si="37"/>
        <v>0</v>
      </c>
      <c r="G284" s="127">
        <v>0</v>
      </c>
      <c r="H284" s="128">
        <v>0</v>
      </c>
    </row>
    <row r="285" spans="2:8" x14ac:dyDescent="0.25">
      <c r="B285" s="125">
        <v>32</v>
      </c>
      <c r="C285" s="125" t="s">
        <v>9</v>
      </c>
      <c r="D285" s="126"/>
      <c r="E285" s="126"/>
      <c r="F285" s="126">
        <f t="shared" si="37"/>
        <v>0</v>
      </c>
      <c r="G285" s="127">
        <v>0</v>
      </c>
      <c r="H285" s="128">
        <v>0</v>
      </c>
    </row>
    <row r="286" spans="2:8" x14ac:dyDescent="0.25">
      <c r="B286" s="111">
        <v>323</v>
      </c>
      <c r="C286" s="111" t="s">
        <v>91</v>
      </c>
      <c r="D286" s="112"/>
      <c r="E286" s="112">
        <v>0</v>
      </c>
      <c r="F286" s="112">
        <f>F287</f>
        <v>0</v>
      </c>
      <c r="G286" s="113"/>
      <c r="H286" s="129"/>
    </row>
    <row r="287" spans="2:8" x14ac:dyDescent="0.25">
      <c r="B287" s="111">
        <v>3232</v>
      </c>
      <c r="C287" s="111" t="s">
        <v>121</v>
      </c>
      <c r="D287" s="112"/>
      <c r="E287" s="112">
        <v>0</v>
      </c>
      <c r="F287" s="112"/>
      <c r="G287" s="113"/>
      <c r="H287" s="129"/>
    </row>
    <row r="288" spans="2:8" x14ac:dyDescent="0.25">
      <c r="B288" s="200" t="s">
        <v>200</v>
      </c>
      <c r="C288" s="200"/>
      <c r="D288" s="124"/>
      <c r="E288" s="124">
        <f t="shared" ref="E288:F290" si="38">E289</f>
        <v>659.53</v>
      </c>
      <c r="F288" s="124">
        <f t="shared" si="38"/>
        <v>0</v>
      </c>
      <c r="G288" s="110">
        <v>0</v>
      </c>
      <c r="H288" s="123">
        <f t="shared" si="31"/>
        <v>0</v>
      </c>
    </row>
    <row r="289" spans="2:8" x14ac:dyDescent="0.25">
      <c r="B289" s="125">
        <v>3</v>
      </c>
      <c r="C289" s="125" t="s">
        <v>3</v>
      </c>
      <c r="D289" s="126"/>
      <c r="E289" s="126">
        <f t="shared" si="38"/>
        <v>659.53</v>
      </c>
      <c r="F289" s="126">
        <f t="shared" si="38"/>
        <v>0</v>
      </c>
      <c r="G289" s="127">
        <v>0</v>
      </c>
      <c r="H289" s="128">
        <f t="shared" si="31"/>
        <v>0</v>
      </c>
    </row>
    <row r="290" spans="2:8" x14ac:dyDescent="0.25">
      <c r="B290" s="125">
        <v>32</v>
      </c>
      <c r="C290" s="125" t="s">
        <v>9</v>
      </c>
      <c r="D290" s="126"/>
      <c r="E290" s="126">
        <v>659.53</v>
      </c>
      <c r="F290" s="126">
        <f t="shared" si="38"/>
        <v>0</v>
      </c>
      <c r="G290" s="127">
        <v>0</v>
      </c>
      <c r="H290" s="128">
        <v>0</v>
      </c>
    </row>
    <row r="291" spans="2:8" x14ac:dyDescent="0.25">
      <c r="B291" s="111"/>
      <c r="C291" s="111"/>
      <c r="D291" s="112"/>
      <c r="E291" s="112">
        <v>0</v>
      </c>
      <c r="F291" s="112"/>
      <c r="G291" s="113"/>
      <c r="H291" s="129"/>
    </row>
    <row r="292" spans="2:8" x14ac:dyDescent="0.25">
      <c r="B292" s="111"/>
      <c r="C292" s="111"/>
      <c r="D292" s="112"/>
      <c r="E292" s="112">
        <v>0</v>
      </c>
      <c r="F292" s="112"/>
      <c r="G292" s="113"/>
      <c r="H292" s="129"/>
    </row>
    <row r="293" spans="2:8" x14ac:dyDescent="0.25">
      <c r="B293" s="147" t="s">
        <v>249</v>
      </c>
      <c r="C293" s="147" t="s">
        <v>250</v>
      </c>
      <c r="D293" s="109">
        <v>0</v>
      </c>
      <c r="E293" s="109">
        <f>E294+E306+E331+E342+E350+E358+E376+E382+E394</f>
        <v>77709.98</v>
      </c>
      <c r="F293" s="109">
        <f>F294+F306+F331+F342+F350+F358+F376+F382+F394</f>
        <v>72890.219999999987</v>
      </c>
      <c r="G293" s="110">
        <v>0</v>
      </c>
      <c r="H293" s="123"/>
    </row>
    <row r="294" spans="2:8" x14ac:dyDescent="0.25">
      <c r="B294" s="191" t="s">
        <v>201</v>
      </c>
      <c r="C294" s="191"/>
      <c r="D294" s="109">
        <v>0</v>
      </c>
      <c r="E294" s="109">
        <f>E295</f>
        <v>1420</v>
      </c>
      <c r="F294" s="109">
        <f t="shared" ref="E294:F297" si="39">F295</f>
        <v>1004.84</v>
      </c>
      <c r="G294" s="110">
        <v>0</v>
      </c>
      <c r="H294" s="123">
        <f t="shared" si="31"/>
        <v>70.763380281690146</v>
      </c>
    </row>
    <row r="295" spans="2:8" x14ac:dyDescent="0.25">
      <c r="B295" s="200" t="s">
        <v>188</v>
      </c>
      <c r="C295" s="200"/>
      <c r="D295" s="124">
        <v>0</v>
      </c>
      <c r="E295" s="124">
        <f>E296+E300</f>
        <v>1420</v>
      </c>
      <c r="F295" s="124">
        <f>F296+F300</f>
        <v>1004.84</v>
      </c>
      <c r="G295" s="110">
        <v>0</v>
      </c>
      <c r="H295" s="123">
        <v>0</v>
      </c>
    </row>
    <row r="296" spans="2:8" x14ac:dyDescent="0.25">
      <c r="B296" s="125">
        <v>3</v>
      </c>
      <c r="C296" s="125" t="s">
        <v>3</v>
      </c>
      <c r="D296" s="126"/>
      <c r="E296" s="126">
        <f t="shared" si="39"/>
        <v>0</v>
      </c>
      <c r="F296" s="126">
        <f t="shared" si="39"/>
        <v>0</v>
      </c>
      <c r="G296" s="127">
        <v>0</v>
      </c>
      <c r="H296" s="128">
        <v>0</v>
      </c>
    </row>
    <row r="297" spans="2:8" x14ac:dyDescent="0.25">
      <c r="B297" s="125">
        <v>37</v>
      </c>
      <c r="C297" s="125" t="s">
        <v>202</v>
      </c>
      <c r="D297" s="126"/>
      <c r="E297" s="126">
        <f t="shared" si="39"/>
        <v>0</v>
      </c>
      <c r="F297" s="126">
        <f t="shared" si="39"/>
        <v>0</v>
      </c>
      <c r="G297" s="127">
        <v>0</v>
      </c>
      <c r="H297" s="128">
        <v>0</v>
      </c>
    </row>
    <row r="298" spans="2:8" x14ac:dyDescent="0.25">
      <c r="B298" s="111">
        <v>372</v>
      </c>
      <c r="C298" s="111" t="s">
        <v>98</v>
      </c>
      <c r="D298" s="112"/>
      <c r="E298" s="112">
        <v>0</v>
      </c>
      <c r="F298" s="112">
        <f>F299</f>
        <v>0</v>
      </c>
      <c r="G298" s="113"/>
      <c r="H298" s="129"/>
    </row>
    <row r="299" spans="2:8" x14ac:dyDescent="0.25">
      <c r="B299" s="111">
        <v>3722</v>
      </c>
      <c r="C299" s="111" t="s">
        <v>203</v>
      </c>
      <c r="D299" s="112"/>
      <c r="E299" s="112">
        <v>0</v>
      </c>
      <c r="F299" s="112"/>
      <c r="G299" s="113"/>
      <c r="H299" s="129"/>
    </row>
    <row r="300" spans="2:8" x14ac:dyDescent="0.25">
      <c r="B300" s="125">
        <v>4</v>
      </c>
      <c r="C300" s="125" t="s">
        <v>5</v>
      </c>
      <c r="D300" s="126"/>
      <c r="E300" s="126">
        <f t="shared" ref="E300:F301" si="40">E301</f>
        <v>1420</v>
      </c>
      <c r="F300" s="126">
        <f t="shared" si="40"/>
        <v>1004.84</v>
      </c>
      <c r="G300" s="127">
        <v>0</v>
      </c>
      <c r="H300" s="128">
        <f t="shared" si="31"/>
        <v>70.763380281690146</v>
      </c>
    </row>
    <row r="301" spans="2:8" x14ac:dyDescent="0.25">
      <c r="B301" s="125">
        <v>42</v>
      </c>
      <c r="C301" s="125" t="s">
        <v>68</v>
      </c>
      <c r="D301" s="126"/>
      <c r="E301" s="126">
        <f t="shared" si="40"/>
        <v>1420</v>
      </c>
      <c r="F301" s="126">
        <f t="shared" si="40"/>
        <v>1004.84</v>
      </c>
      <c r="G301" s="127">
        <v>0</v>
      </c>
      <c r="H301" s="128">
        <f t="shared" si="31"/>
        <v>70.763380281690146</v>
      </c>
    </row>
    <row r="302" spans="2:8" x14ac:dyDescent="0.25">
      <c r="B302" s="111">
        <v>424</v>
      </c>
      <c r="C302" s="111" t="s">
        <v>70</v>
      </c>
      <c r="D302" s="112"/>
      <c r="E302" s="112">
        <v>1420</v>
      </c>
      <c r="F302" s="112">
        <f>F303</f>
        <v>1004.84</v>
      </c>
      <c r="G302" s="113"/>
      <c r="H302" s="129"/>
    </row>
    <row r="303" spans="2:8" x14ac:dyDescent="0.25">
      <c r="B303" s="111">
        <v>4241</v>
      </c>
      <c r="C303" s="111" t="s">
        <v>70</v>
      </c>
      <c r="D303" s="112"/>
      <c r="E303" s="112">
        <v>1420</v>
      </c>
      <c r="F303" s="112">
        <v>1004.84</v>
      </c>
      <c r="G303" s="113"/>
      <c r="H303" s="129"/>
    </row>
    <row r="304" spans="2:8" x14ac:dyDescent="0.25">
      <c r="B304" s="131"/>
      <c r="C304" s="132"/>
      <c r="D304" s="112"/>
      <c r="E304" s="112"/>
      <c r="F304" s="112"/>
      <c r="G304" s="113"/>
      <c r="H304" s="129"/>
    </row>
    <row r="305" spans="2:8" x14ac:dyDescent="0.25">
      <c r="B305" s="205"/>
      <c r="C305" s="206"/>
      <c r="D305" s="156"/>
      <c r="E305" s="156"/>
      <c r="F305" s="156"/>
      <c r="G305" s="158"/>
      <c r="H305" s="159"/>
    </row>
    <row r="306" spans="2:8" x14ac:dyDescent="0.25">
      <c r="B306" s="207" t="s">
        <v>204</v>
      </c>
      <c r="C306" s="208"/>
      <c r="D306" s="109">
        <v>9350.5</v>
      </c>
      <c r="E306" s="109">
        <v>45878.5</v>
      </c>
      <c r="F306" s="109">
        <v>44711.37</v>
      </c>
      <c r="G306" s="110">
        <f t="shared" ref="G306:G345" si="41">(F306/D306)*100</f>
        <v>478.17089995187428</v>
      </c>
      <c r="H306" s="123">
        <f t="shared" si="31"/>
        <v>89.591213001418893</v>
      </c>
    </row>
    <row r="307" spans="2:8" x14ac:dyDescent="0.25">
      <c r="B307" s="203" t="s">
        <v>205</v>
      </c>
      <c r="C307" s="204"/>
      <c r="D307" s="124">
        <v>9350.5</v>
      </c>
      <c r="E307" s="124">
        <f t="shared" ref="E307:F307" si="42">E308</f>
        <v>11212.93</v>
      </c>
      <c r="F307" s="124">
        <f t="shared" si="42"/>
        <v>10045.799999999999</v>
      </c>
      <c r="G307" s="133">
        <f t="shared" si="41"/>
        <v>107.43596599112347</v>
      </c>
      <c r="H307" s="134">
        <f t="shared" si="31"/>
        <v>89.591213001418893</v>
      </c>
    </row>
    <row r="308" spans="2:8" x14ac:dyDescent="0.25">
      <c r="B308" s="125">
        <v>3</v>
      </c>
      <c r="C308" s="125" t="s">
        <v>3</v>
      </c>
      <c r="D308" s="126">
        <v>9350.5</v>
      </c>
      <c r="E308" s="126">
        <v>11212.93</v>
      </c>
      <c r="F308" s="126">
        <f t="shared" ref="F308" si="43">F309+F316</f>
        <v>10045.799999999999</v>
      </c>
      <c r="G308" s="127">
        <f t="shared" si="41"/>
        <v>107.43596599112347</v>
      </c>
      <c r="H308" s="128">
        <f t="shared" si="31"/>
        <v>89.591213001418893</v>
      </c>
    </row>
    <row r="309" spans="2:8" x14ac:dyDescent="0.25">
      <c r="B309" s="125">
        <v>32</v>
      </c>
      <c r="C309" s="125" t="s">
        <v>9</v>
      </c>
      <c r="D309" s="126">
        <v>9350.5</v>
      </c>
      <c r="E309" s="126">
        <v>11212.93</v>
      </c>
      <c r="F309" s="126">
        <f t="shared" ref="F309" si="44">F310+F312+F314</f>
        <v>10045.799999999999</v>
      </c>
      <c r="G309" s="127">
        <f t="shared" si="41"/>
        <v>107.43596599112347</v>
      </c>
      <c r="H309" s="128">
        <v>0</v>
      </c>
    </row>
    <row r="310" spans="2:8" x14ac:dyDescent="0.25">
      <c r="B310" s="111">
        <v>321</v>
      </c>
      <c r="C310" s="111" t="s">
        <v>175</v>
      </c>
      <c r="D310" s="112"/>
      <c r="E310" s="112">
        <v>0</v>
      </c>
      <c r="F310" s="112">
        <f t="shared" ref="F310" si="45">F311</f>
        <v>6309.64</v>
      </c>
      <c r="G310" s="113"/>
      <c r="H310" s="129"/>
    </row>
    <row r="311" spans="2:8" x14ac:dyDescent="0.25">
      <c r="B311" s="111">
        <v>3213</v>
      </c>
      <c r="C311" s="111" t="s">
        <v>53</v>
      </c>
      <c r="D311" s="112"/>
      <c r="E311" s="112">
        <v>0</v>
      </c>
      <c r="F311" s="112">
        <v>6309.64</v>
      </c>
      <c r="G311" s="113"/>
      <c r="H311" s="129"/>
    </row>
    <row r="312" spans="2:8" x14ac:dyDescent="0.25">
      <c r="B312" s="111">
        <v>324</v>
      </c>
      <c r="C312" s="111" t="s">
        <v>116</v>
      </c>
      <c r="D312" s="112"/>
      <c r="E312" s="112">
        <v>0</v>
      </c>
      <c r="F312" s="112">
        <v>3736.16</v>
      </c>
      <c r="G312" s="113"/>
      <c r="H312" s="129"/>
    </row>
    <row r="313" spans="2:8" x14ac:dyDescent="0.25">
      <c r="B313" s="111">
        <v>3241</v>
      </c>
      <c r="C313" s="111" t="s">
        <v>116</v>
      </c>
      <c r="D313" s="112"/>
      <c r="E313" s="112">
        <v>0</v>
      </c>
      <c r="F313" s="112"/>
      <c r="G313" s="113"/>
      <c r="H313" s="129"/>
    </row>
    <row r="314" spans="2:8" x14ac:dyDescent="0.25">
      <c r="B314" s="111">
        <v>329</v>
      </c>
      <c r="C314" s="111" t="s">
        <v>89</v>
      </c>
      <c r="D314" s="112"/>
      <c r="E314" s="112">
        <v>0</v>
      </c>
      <c r="F314" s="112">
        <f>F315</f>
        <v>0</v>
      </c>
      <c r="G314" s="113"/>
      <c r="H314" s="129"/>
    </row>
    <row r="315" spans="2:8" x14ac:dyDescent="0.25">
      <c r="B315" s="111">
        <v>3299</v>
      </c>
      <c r="C315" s="111" t="s">
        <v>89</v>
      </c>
      <c r="D315" s="112"/>
      <c r="E315" s="112">
        <v>0</v>
      </c>
      <c r="F315" s="112"/>
      <c r="G315" s="113"/>
      <c r="H315" s="129"/>
    </row>
    <row r="316" spans="2:8" x14ac:dyDescent="0.25">
      <c r="B316" s="125">
        <v>34</v>
      </c>
      <c r="C316" s="125" t="s">
        <v>79</v>
      </c>
      <c r="D316" s="126"/>
      <c r="E316" s="126">
        <f t="shared" ref="E316:F316" si="46">E317</f>
        <v>0</v>
      </c>
      <c r="F316" s="126">
        <f t="shared" si="46"/>
        <v>0</v>
      </c>
      <c r="G316" s="135">
        <v>0</v>
      </c>
      <c r="H316" s="136">
        <v>0</v>
      </c>
    </row>
    <row r="317" spans="2:8" x14ac:dyDescent="0.25">
      <c r="B317" s="111">
        <v>343</v>
      </c>
      <c r="C317" s="111" t="s">
        <v>177</v>
      </c>
      <c r="D317" s="112"/>
      <c r="E317" s="112">
        <v>0</v>
      </c>
      <c r="F317" s="112">
        <f>F318</f>
        <v>0</v>
      </c>
      <c r="G317" s="113">
        <v>0</v>
      </c>
      <c r="H317" s="129"/>
    </row>
    <row r="318" spans="2:8" x14ac:dyDescent="0.25">
      <c r="B318" s="111">
        <v>3431</v>
      </c>
      <c r="C318" s="111" t="s">
        <v>93</v>
      </c>
      <c r="D318" s="112"/>
      <c r="E318" s="112">
        <v>0</v>
      </c>
      <c r="F318" s="112"/>
      <c r="G318" s="113">
        <v>0</v>
      </c>
      <c r="H318" s="129">
        <f t="shared" ref="H318:H343" si="47">(F319/E319)*100</f>
        <v>100</v>
      </c>
    </row>
    <row r="319" spans="2:8" x14ac:dyDescent="0.25">
      <c r="B319" s="200" t="s">
        <v>206</v>
      </c>
      <c r="C319" s="200"/>
      <c r="D319" s="124">
        <v>0</v>
      </c>
      <c r="E319" s="124">
        <v>34665.57</v>
      </c>
      <c r="F319" s="124">
        <f t="shared" ref="F319" si="48">F320</f>
        <v>34665.57</v>
      </c>
      <c r="G319" s="133">
        <v>0</v>
      </c>
      <c r="H319" s="134">
        <f t="shared" si="47"/>
        <v>100</v>
      </c>
    </row>
    <row r="320" spans="2:8" x14ac:dyDescent="0.25">
      <c r="B320" s="125">
        <v>3</v>
      </c>
      <c r="C320" s="125" t="s">
        <v>3</v>
      </c>
      <c r="D320" s="126"/>
      <c r="E320" s="126">
        <f t="shared" ref="E320:F320" si="49">E321+E328</f>
        <v>34665.57</v>
      </c>
      <c r="F320" s="126">
        <f t="shared" si="49"/>
        <v>34665.57</v>
      </c>
      <c r="G320" s="127">
        <v>0</v>
      </c>
      <c r="H320" s="128">
        <f t="shared" si="47"/>
        <v>100</v>
      </c>
    </row>
    <row r="321" spans="2:8" x14ac:dyDescent="0.25">
      <c r="B321" s="125">
        <v>32</v>
      </c>
      <c r="C321" s="125" t="s">
        <v>9</v>
      </c>
      <c r="D321" s="126"/>
      <c r="E321" s="126">
        <v>34665.57</v>
      </c>
      <c r="F321" s="126">
        <f t="shared" ref="F321" si="50">F322+F324+F326</f>
        <v>34665.57</v>
      </c>
      <c r="G321" s="127">
        <v>0</v>
      </c>
      <c r="H321" s="128">
        <f t="shared" si="47"/>
        <v>94.623368373864906</v>
      </c>
    </row>
    <row r="322" spans="2:8" x14ac:dyDescent="0.25">
      <c r="B322" s="111">
        <v>321</v>
      </c>
      <c r="C322" s="111" t="s">
        <v>175</v>
      </c>
      <c r="D322" s="112"/>
      <c r="E322" s="112">
        <v>34665.57</v>
      </c>
      <c r="F322" s="112">
        <f t="shared" ref="F322" si="51">F323</f>
        <v>32801.730000000003</v>
      </c>
      <c r="G322" s="113"/>
      <c r="H322" s="129"/>
    </row>
    <row r="323" spans="2:8" x14ac:dyDescent="0.25">
      <c r="B323" s="111">
        <v>3213</v>
      </c>
      <c r="C323" s="111" t="s">
        <v>53</v>
      </c>
      <c r="D323" s="112"/>
      <c r="E323" s="112">
        <v>0</v>
      </c>
      <c r="F323" s="112">
        <v>32801.730000000003</v>
      </c>
      <c r="G323" s="113"/>
      <c r="H323" s="129"/>
    </row>
    <row r="324" spans="2:8" x14ac:dyDescent="0.25">
      <c r="B324" s="111">
        <v>324</v>
      </c>
      <c r="C324" s="111" t="s">
        <v>116</v>
      </c>
      <c r="D324" s="112"/>
      <c r="E324" s="112">
        <v>0</v>
      </c>
      <c r="F324" s="112">
        <v>1863.84</v>
      </c>
      <c r="G324" s="113"/>
      <c r="H324" s="129"/>
    </row>
    <row r="325" spans="2:8" x14ac:dyDescent="0.25">
      <c r="B325" s="111">
        <v>3241</v>
      </c>
      <c r="C325" s="111" t="s">
        <v>116</v>
      </c>
      <c r="D325" s="112"/>
      <c r="E325" s="112">
        <v>0</v>
      </c>
      <c r="F325" s="112"/>
      <c r="G325" s="113"/>
      <c r="H325" s="129"/>
    </row>
    <row r="326" spans="2:8" x14ac:dyDescent="0.25">
      <c r="B326" s="111">
        <v>329</v>
      </c>
      <c r="C326" s="111" t="s">
        <v>89</v>
      </c>
      <c r="D326" s="112"/>
      <c r="E326" s="112">
        <v>0</v>
      </c>
      <c r="F326" s="112">
        <f>F327</f>
        <v>0</v>
      </c>
      <c r="G326" s="113"/>
      <c r="H326" s="129"/>
    </row>
    <row r="327" spans="2:8" x14ac:dyDescent="0.25">
      <c r="B327" s="111">
        <v>3299</v>
      </c>
      <c r="C327" s="111" t="s">
        <v>89</v>
      </c>
      <c r="D327" s="112"/>
      <c r="E327" s="112">
        <v>0</v>
      </c>
      <c r="F327" s="112"/>
      <c r="G327" s="113"/>
      <c r="H327" s="129"/>
    </row>
    <row r="328" spans="2:8" x14ac:dyDescent="0.25">
      <c r="B328" s="125">
        <v>34</v>
      </c>
      <c r="C328" s="125" t="s">
        <v>79</v>
      </c>
      <c r="D328" s="126"/>
      <c r="E328" s="126">
        <f t="shared" ref="E328:F329" si="52">E329</f>
        <v>0</v>
      </c>
      <c r="F328" s="126">
        <f t="shared" si="52"/>
        <v>0</v>
      </c>
      <c r="G328" s="135">
        <v>0</v>
      </c>
      <c r="H328" s="136" t="e">
        <f t="shared" si="47"/>
        <v>#DIV/0!</v>
      </c>
    </row>
    <row r="329" spans="2:8" x14ac:dyDescent="0.25">
      <c r="B329" s="111">
        <v>343</v>
      </c>
      <c r="C329" s="111" t="s">
        <v>177</v>
      </c>
      <c r="D329" s="112"/>
      <c r="E329" s="112">
        <v>0</v>
      </c>
      <c r="F329" s="112">
        <f t="shared" si="52"/>
        <v>0</v>
      </c>
      <c r="G329" s="113"/>
      <c r="H329" s="129"/>
    </row>
    <row r="330" spans="2:8" x14ac:dyDescent="0.25">
      <c r="B330" s="111">
        <v>3431</v>
      </c>
      <c r="C330" s="111" t="s">
        <v>93</v>
      </c>
      <c r="D330" s="112"/>
      <c r="E330" s="112">
        <v>0</v>
      </c>
      <c r="F330" s="112"/>
      <c r="G330" s="113"/>
      <c r="H330" s="129"/>
    </row>
    <row r="331" spans="2:8" x14ac:dyDescent="0.25">
      <c r="B331" s="203" t="s">
        <v>243</v>
      </c>
      <c r="C331" s="204"/>
      <c r="D331" s="124">
        <v>0</v>
      </c>
      <c r="E331" s="124">
        <v>663.62</v>
      </c>
      <c r="F331" s="124">
        <f t="shared" ref="F331" si="53">F332</f>
        <v>178.34</v>
      </c>
      <c r="G331" s="133">
        <v>0</v>
      </c>
      <c r="H331" s="134">
        <f t="shared" ref="H331:H332" si="54">(F332/E332)*100</f>
        <v>26.873813326903949</v>
      </c>
    </row>
    <row r="332" spans="2:8" x14ac:dyDescent="0.25">
      <c r="B332" s="125">
        <v>3</v>
      </c>
      <c r="C332" s="125" t="s">
        <v>3</v>
      </c>
      <c r="D332" s="126"/>
      <c r="E332" s="126">
        <v>663.62</v>
      </c>
      <c r="F332" s="126">
        <v>178.34</v>
      </c>
      <c r="G332" s="127">
        <v>0</v>
      </c>
      <c r="H332" s="128">
        <f t="shared" si="54"/>
        <v>26.873813326903949</v>
      </c>
    </row>
    <row r="333" spans="2:8" x14ac:dyDescent="0.25">
      <c r="B333" s="125">
        <v>32</v>
      </c>
      <c r="C333" s="125" t="s">
        <v>9</v>
      </c>
      <c r="D333" s="126"/>
      <c r="E333" s="126">
        <v>663.62</v>
      </c>
      <c r="F333" s="126">
        <v>178.34</v>
      </c>
      <c r="G333" s="127">
        <v>0</v>
      </c>
      <c r="H333" s="128">
        <v>0</v>
      </c>
    </row>
    <row r="334" spans="2:8" x14ac:dyDescent="0.25">
      <c r="B334" s="125">
        <v>323</v>
      </c>
      <c r="C334" s="125" t="s">
        <v>91</v>
      </c>
      <c r="D334" s="126"/>
      <c r="E334" s="126">
        <v>663.62</v>
      </c>
      <c r="F334" s="126">
        <v>178.34</v>
      </c>
      <c r="G334" s="127"/>
      <c r="H334" s="128"/>
    </row>
    <row r="335" spans="2:8" x14ac:dyDescent="0.25">
      <c r="B335" s="157">
        <v>3233</v>
      </c>
      <c r="C335" s="157" t="s">
        <v>225</v>
      </c>
      <c r="D335" s="156"/>
      <c r="E335" s="156"/>
      <c r="F335" s="156">
        <v>89.83</v>
      </c>
      <c r="G335" s="158"/>
      <c r="H335" s="159"/>
    </row>
    <row r="336" spans="2:8" x14ac:dyDescent="0.25">
      <c r="B336" s="111">
        <v>3239</v>
      </c>
      <c r="C336" s="111" t="s">
        <v>65</v>
      </c>
      <c r="D336" s="112"/>
      <c r="E336" s="112">
        <v>0</v>
      </c>
      <c r="F336" s="112">
        <v>88.51</v>
      </c>
      <c r="G336" s="113">
        <v>0</v>
      </c>
      <c r="H336" s="129"/>
    </row>
    <row r="337" spans="2:8" x14ac:dyDescent="0.25">
      <c r="B337" s="203" t="s">
        <v>244</v>
      </c>
      <c r="C337" s="204"/>
      <c r="D337" s="124"/>
      <c r="E337" s="124">
        <f>E338</f>
        <v>0</v>
      </c>
      <c r="F337" s="124">
        <f t="shared" ref="E337:F339" si="55">F338</f>
        <v>0</v>
      </c>
      <c r="G337" s="133">
        <v>0</v>
      </c>
      <c r="H337" s="134" t="e">
        <f t="shared" si="47"/>
        <v>#DIV/0!</v>
      </c>
    </row>
    <row r="338" spans="2:8" x14ac:dyDescent="0.25">
      <c r="B338" s="125">
        <v>3</v>
      </c>
      <c r="C338" s="125" t="s">
        <v>3</v>
      </c>
      <c r="D338" s="126"/>
      <c r="E338" s="126">
        <f t="shared" si="55"/>
        <v>0</v>
      </c>
      <c r="F338" s="126">
        <f t="shared" si="55"/>
        <v>0</v>
      </c>
      <c r="G338" s="127">
        <v>0</v>
      </c>
      <c r="H338" s="128" t="e">
        <f t="shared" si="47"/>
        <v>#DIV/0!</v>
      </c>
    </row>
    <row r="339" spans="2:8" x14ac:dyDescent="0.25">
      <c r="B339" s="125">
        <v>32</v>
      </c>
      <c r="C339" s="125" t="s">
        <v>9</v>
      </c>
      <c r="D339" s="126"/>
      <c r="E339" s="126"/>
      <c r="F339" s="126">
        <f t="shared" si="55"/>
        <v>0</v>
      </c>
      <c r="G339" s="127">
        <v>0</v>
      </c>
      <c r="H339" s="128" t="e">
        <f t="shared" si="47"/>
        <v>#DIV/0!</v>
      </c>
    </row>
    <row r="340" spans="2:8" x14ac:dyDescent="0.25">
      <c r="B340" s="111">
        <v>321</v>
      </c>
      <c r="C340" s="111" t="s">
        <v>175</v>
      </c>
      <c r="D340" s="112"/>
      <c r="E340" s="112">
        <v>0</v>
      </c>
      <c r="F340" s="112">
        <v>0</v>
      </c>
      <c r="G340" s="113">
        <v>0</v>
      </c>
      <c r="H340" s="129"/>
    </row>
    <row r="341" spans="2:8" x14ac:dyDescent="0.25">
      <c r="B341" s="131"/>
      <c r="C341" s="132"/>
      <c r="D341" s="112"/>
      <c r="E341" s="112"/>
      <c r="F341" s="112"/>
      <c r="G341" s="113"/>
      <c r="H341" s="129"/>
    </row>
    <row r="342" spans="2:8" x14ac:dyDescent="0.25">
      <c r="B342" s="207" t="s">
        <v>207</v>
      </c>
      <c r="C342" s="208"/>
      <c r="D342" s="109">
        <f t="shared" ref="D342:F344" si="56">D343</f>
        <v>1114.8699999999999</v>
      </c>
      <c r="E342" s="109">
        <f t="shared" si="56"/>
        <v>1532.95</v>
      </c>
      <c r="F342" s="109">
        <f t="shared" si="56"/>
        <v>1532.95</v>
      </c>
      <c r="G342" s="110">
        <f t="shared" si="41"/>
        <v>137.50033636208707</v>
      </c>
      <c r="H342" s="123">
        <f t="shared" si="47"/>
        <v>100</v>
      </c>
    </row>
    <row r="343" spans="2:8" x14ac:dyDescent="0.25">
      <c r="B343" s="200" t="s">
        <v>208</v>
      </c>
      <c r="C343" s="200"/>
      <c r="D343" s="124">
        <v>1114.8699999999999</v>
      </c>
      <c r="E343" s="124">
        <f t="shared" si="56"/>
        <v>1532.95</v>
      </c>
      <c r="F343" s="124">
        <f t="shared" si="56"/>
        <v>1532.95</v>
      </c>
      <c r="G343" s="133">
        <f>(F343/D343)*100</f>
        <v>137.50033636208707</v>
      </c>
      <c r="H343" s="134">
        <f t="shared" si="47"/>
        <v>100</v>
      </c>
    </row>
    <row r="344" spans="2:8" x14ac:dyDescent="0.25">
      <c r="B344" s="125">
        <v>3</v>
      </c>
      <c r="C344" s="125" t="s">
        <v>3</v>
      </c>
      <c r="D344" s="126">
        <v>1114.8699999999999</v>
      </c>
      <c r="E344" s="126">
        <f>E345</f>
        <v>1532.95</v>
      </c>
      <c r="F344" s="126">
        <f t="shared" si="56"/>
        <v>1532.95</v>
      </c>
      <c r="G344" s="127">
        <f t="shared" si="41"/>
        <v>137.50033636208707</v>
      </c>
      <c r="H344" s="128">
        <f>(F344/E344)*100</f>
        <v>100</v>
      </c>
    </row>
    <row r="345" spans="2:8" x14ac:dyDescent="0.25">
      <c r="B345" s="125">
        <v>32</v>
      </c>
      <c r="C345" s="125" t="s">
        <v>9</v>
      </c>
      <c r="D345" s="126">
        <v>1114.8699999999999</v>
      </c>
      <c r="E345" s="126">
        <v>1532.95</v>
      </c>
      <c r="F345" s="126">
        <f>F346+F348</f>
        <v>1532.95</v>
      </c>
      <c r="G345" s="127">
        <f t="shared" si="41"/>
        <v>137.50033636208707</v>
      </c>
      <c r="H345" s="128">
        <f>(F345/E345)*100</f>
        <v>100</v>
      </c>
    </row>
    <row r="346" spans="2:8" x14ac:dyDescent="0.25">
      <c r="B346" s="111">
        <v>323</v>
      </c>
      <c r="C346" s="111" t="s">
        <v>91</v>
      </c>
      <c r="D346" s="112"/>
      <c r="E346" s="112">
        <v>1532.95</v>
      </c>
      <c r="F346" s="112">
        <v>1532.95</v>
      </c>
      <c r="G346" s="113"/>
      <c r="H346" s="129"/>
    </row>
    <row r="347" spans="2:8" x14ac:dyDescent="0.25">
      <c r="B347" s="111">
        <v>3238</v>
      </c>
      <c r="C347" s="111" t="s">
        <v>64</v>
      </c>
      <c r="D347" s="112"/>
      <c r="E347" s="112">
        <v>1532.95</v>
      </c>
      <c r="F347" s="112">
        <v>1532.95</v>
      </c>
      <c r="G347" s="113"/>
      <c r="H347" s="129"/>
    </row>
    <row r="348" spans="2:8" x14ac:dyDescent="0.25">
      <c r="B348" s="111"/>
      <c r="C348" s="111"/>
      <c r="D348" s="112"/>
      <c r="E348" s="112">
        <v>0</v>
      </c>
      <c r="F348" s="112">
        <f>F349</f>
        <v>0</v>
      </c>
      <c r="G348" s="113"/>
      <c r="H348" s="129"/>
    </row>
    <row r="349" spans="2:8" x14ac:dyDescent="0.25">
      <c r="B349" s="111"/>
      <c r="C349" s="111"/>
      <c r="D349" s="112"/>
      <c r="E349" s="112">
        <v>0</v>
      </c>
      <c r="F349" s="112"/>
      <c r="G349" s="113"/>
      <c r="H349" s="129"/>
    </row>
    <row r="350" spans="2:8" x14ac:dyDescent="0.25">
      <c r="B350" s="207" t="s">
        <v>209</v>
      </c>
      <c r="C350" s="208"/>
      <c r="D350" s="109"/>
      <c r="E350" s="109">
        <v>50</v>
      </c>
      <c r="F350" s="109">
        <f t="shared" ref="D350:F352" si="57">F351</f>
        <v>50</v>
      </c>
      <c r="G350" s="110">
        <v>0</v>
      </c>
      <c r="H350" s="123">
        <f>(F350/E350)*100</f>
        <v>100</v>
      </c>
    </row>
    <row r="351" spans="2:8" x14ac:dyDescent="0.25">
      <c r="B351" s="200" t="s">
        <v>208</v>
      </c>
      <c r="C351" s="200"/>
      <c r="D351" s="124">
        <f t="shared" si="57"/>
        <v>0</v>
      </c>
      <c r="E351" s="124">
        <v>50</v>
      </c>
      <c r="F351" s="124">
        <f t="shared" si="57"/>
        <v>50</v>
      </c>
      <c r="G351" s="133">
        <v>0</v>
      </c>
      <c r="H351" s="134">
        <f>(F351/E351)*100</f>
        <v>100</v>
      </c>
    </row>
    <row r="352" spans="2:8" x14ac:dyDescent="0.25">
      <c r="B352" s="125">
        <v>3</v>
      </c>
      <c r="C352" s="125" t="s">
        <v>3</v>
      </c>
      <c r="D352" s="126">
        <f t="shared" si="57"/>
        <v>0</v>
      </c>
      <c r="E352" s="126">
        <v>50</v>
      </c>
      <c r="F352" s="126">
        <f t="shared" si="57"/>
        <v>50</v>
      </c>
      <c r="G352" s="127">
        <v>0</v>
      </c>
      <c r="H352" s="128">
        <f>(F352/E352)*100</f>
        <v>100</v>
      </c>
    </row>
    <row r="353" spans="2:8" x14ac:dyDescent="0.25">
      <c r="B353" s="125">
        <v>32</v>
      </c>
      <c r="C353" s="125" t="s">
        <v>9</v>
      </c>
      <c r="D353" s="126">
        <f>D354+D356</f>
        <v>0</v>
      </c>
      <c r="E353" s="126">
        <v>50</v>
      </c>
      <c r="F353" s="126">
        <v>50</v>
      </c>
      <c r="G353" s="127">
        <v>0</v>
      </c>
      <c r="H353" s="128">
        <f>(F353/E353)*100</f>
        <v>100</v>
      </c>
    </row>
    <row r="354" spans="2:8" x14ac:dyDescent="0.25">
      <c r="B354" s="111">
        <v>329</v>
      </c>
      <c r="C354" s="111" t="s">
        <v>89</v>
      </c>
      <c r="D354" s="112">
        <f>D355</f>
        <v>0</v>
      </c>
      <c r="E354" s="112">
        <v>50</v>
      </c>
      <c r="F354" s="112">
        <v>50</v>
      </c>
      <c r="G354" s="113">
        <v>0</v>
      </c>
      <c r="H354" s="129"/>
    </row>
    <row r="355" spans="2:8" x14ac:dyDescent="0.25">
      <c r="B355" s="111">
        <v>3291</v>
      </c>
      <c r="C355" s="111" t="s">
        <v>184</v>
      </c>
      <c r="D355" s="112">
        <v>0</v>
      </c>
      <c r="E355" s="112">
        <v>50</v>
      </c>
      <c r="F355" s="112">
        <v>50</v>
      </c>
      <c r="G355" s="113">
        <v>0</v>
      </c>
      <c r="H355" s="129"/>
    </row>
    <row r="356" spans="2:8" x14ac:dyDescent="0.25">
      <c r="B356" s="111">
        <v>3293</v>
      </c>
      <c r="C356" s="111" t="s">
        <v>85</v>
      </c>
      <c r="D356" s="112">
        <f>D357</f>
        <v>0</v>
      </c>
      <c r="E356" s="112">
        <v>0</v>
      </c>
      <c r="F356" s="112"/>
      <c r="G356" s="113">
        <v>0</v>
      </c>
      <c r="H356" s="129"/>
    </row>
    <row r="357" spans="2:8" x14ac:dyDescent="0.25">
      <c r="B357" s="111">
        <v>3299</v>
      </c>
      <c r="C357" s="111" t="s">
        <v>89</v>
      </c>
      <c r="D357" s="112">
        <v>0</v>
      </c>
      <c r="E357" s="112">
        <v>0</v>
      </c>
      <c r="F357" s="112"/>
      <c r="G357" s="113">
        <v>0</v>
      </c>
      <c r="H357" s="129"/>
    </row>
    <row r="358" spans="2:8" x14ac:dyDescent="0.25">
      <c r="B358" s="154" t="s">
        <v>237</v>
      </c>
      <c r="C358" s="153"/>
      <c r="D358" s="109">
        <v>0</v>
      </c>
      <c r="E358" s="109">
        <v>2292.4499999999998</v>
      </c>
      <c r="F358" s="109">
        <v>2292.4499999999998</v>
      </c>
      <c r="G358" s="110"/>
      <c r="H358" s="123"/>
    </row>
    <row r="359" spans="2:8" x14ac:dyDescent="0.25">
      <c r="B359" s="154" t="s">
        <v>208</v>
      </c>
      <c r="C359" s="153"/>
      <c r="D359" s="109">
        <v>0</v>
      </c>
      <c r="E359" s="109">
        <v>1344.91</v>
      </c>
      <c r="F359" s="109">
        <v>369.71</v>
      </c>
      <c r="G359" s="110"/>
      <c r="H359" s="123"/>
    </row>
    <row r="360" spans="2:8" x14ac:dyDescent="0.25">
      <c r="B360" s="131">
        <v>3</v>
      </c>
      <c r="C360" s="132" t="s">
        <v>3</v>
      </c>
      <c r="D360" s="112"/>
      <c r="E360" s="112">
        <v>1344.91</v>
      </c>
      <c r="F360" s="112">
        <v>369.71</v>
      </c>
      <c r="G360" s="113"/>
      <c r="H360" s="129"/>
    </row>
    <row r="361" spans="2:8" x14ac:dyDescent="0.25">
      <c r="B361" s="131">
        <v>32</v>
      </c>
      <c r="C361" s="132" t="s">
        <v>9</v>
      </c>
      <c r="D361" s="112"/>
      <c r="E361" s="112">
        <v>1344.91</v>
      </c>
      <c r="F361" s="112">
        <v>369.71</v>
      </c>
      <c r="G361" s="113"/>
      <c r="H361" s="129"/>
    </row>
    <row r="362" spans="2:8" x14ac:dyDescent="0.25">
      <c r="B362" s="131">
        <v>3222</v>
      </c>
      <c r="C362" s="132" t="s">
        <v>238</v>
      </c>
      <c r="D362" s="112"/>
      <c r="E362" s="112"/>
      <c r="F362" s="112">
        <v>369.71</v>
      </c>
      <c r="G362" s="113"/>
      <c r="H362" s="129"/>
    </row>
    <row r="363" spans="2:8" x14ac:dyDescent="0.25">
      <c r="B363" s="154" t="s">
        <v>239</v>
      </c>
      <c r="C363" s="153"/>
      <c r="D363" s="109">
        <v>0</v>
      </c>
      <c r="E363" s="109">
        <v>189.51</v>
      </c>
      <c r="F363" s="109">
        <v>246.98</v>
      </c>
      <c r="G363" s="110"/>
      <c r="H363" s="123"/>
    </row>
    <row r="364" spans="2:8" x14ac:dyDescent="0.25">
      <c r="B364" s="131">
        <v>3</v>
      </c>
      <c r="C364" s="132" t="s">
        <v>3</v>
      </c>
      <c r="D364" s="112"/>
      <c r="E364" s="112"/>
      <c r="F364" s="112">
        <v>181</v>
      </c>
      <c r="G364" s="113"/>
      <c r="H364" s="129"/>
    </row>
    <row r="365" spans="2:8" x14ac:dyDescent="0.25">
      <c r="B365" s="131">
        <v>32</v>
      </c>
      <c r="C365" s="132" t="s">
        <v>9</v>
      </c>
      <c r="D365" s="112"/>
      <c r="E365" s="112"/>
      <c r="F365" s="112">
        <v>181</v>
      </c>
      <c r="G365" s="113"/>
      <c r="H365" s="129"/>
    </row>
    <row r="366" spans="2:8" x14ac:dyDescent="0.25">
      <c r="B366" s="131">
        <v>3222</v>
      </c>
      <c r="C366" s="132" t="s">
        <v>238</v>
      </c>
      <c r="D366" s="112"/>
      <c r="E366" s="112"/>
      <c r="F366" s="112">
        <v>181</v>
      </c>
      <c r="G366" s="113"/>
      <c r="H366" s="129"/>
    </row>
    <row r="367" spans="2:8" x14ac:dyDescent="0.25">
      <c r="B367" s="154" t="s">
        <v>240</v>
      </c>
      <c r="C367" s="155" t="s">
        <v>241</v>
      </c>
      <c r="D367" s="109">
        <v>0</v>
      </c>
      <c r="E367" s="109">
        <v>189.51</v>
      </c>
      <c r="F367" s="109">
        <v>65.98</v>
      </c>
      <c r="G367" s="110"/>
      <c r="H367" s="123"/>
    </row>
    <row r="368" spans="2:8" x14ac:dyDescent="0.25">
      <c r="B368" s="131">
        <v>3</v>
      </c>
      <c r="C368" s="132" t="s">
        <v>3</v>
      </c>
      <c r="D368" s="112"/>
      <c r="E368" s="112">
        <v>189.51</v>
      </c>
      <c r="F368" s="112">
        <v>65.98</v>
      </c>
      <c r="G368" s="113"/>
      <c r="H368" s="129"/>
    </row>
    <row r="369" spans="2:8" x14ac:dyDescent="0.25">
      <c r="B369" s="131">
        <v>32</v>
      </c>
      <c r="C369" s="132" t="s">
        <v>9</v>
      </c>
      <c r="D369" s="112"/>
      <c r="E369" s="112">
        <v>189.51</v>
      </c>
      <c r="F369" s="112">
        <v>65.98</v>
      </c>
      <c r="G369" s="113"/>
      <c r="H369" s="129"/>
    </row>
    <row r="370" spans="2:8" x14ac:dyDescent="0.25">
      <c r="B370" s="131">
        <v>3222</v>
      </c>
      <c r="C370" s="132" t="s">
        <v>238</v>
      </c>
      <c r="D370" s="112"/>
      <c r="E370" s="156"/>
      <c r="F370" s="112">
        <v>65.95</v>
      </c>
      <c r="G370" s="113"/>
      <c r="H370" s="129"/>
    </row>
    <row r="371" spans="2:8" x14ac:dyDescent="0.25">
      <c r="B371" s="154" t="s">
        <v>242</v>
      </c>
      <c r="C371" s="155" t="s">
        <v>221</v>
      </c>
      <c r="D371" s="109">
        <v>0</v>
      </c>
      <c r="E371" s="109">
        <v>758.03</v>
      </c>
      <c r="F371" s="109">
        <v>1675.76</v>
      </c>
      <c r="G371" s="110"/>
      <c r="H371" s="123"/>
    </row>
    <row r="372" spans="2:8" x14ac:dyDescent="0.25">
      <c r="B372" s="131">
        <v>3</v>
      </c>
      <c r="C372" s="132" t="s">
        <v>3</v>
      </c>
      <c r="D372" s="112"/>
      <c r="E372" s="112">
        <v>758.03</v>
      </c>
      <c r="F372" s="112">
        <v>1675.76</v>
      </c>
      <c r="G372" s="113"/>
      <c r="H372" s="129"/>
    </row>
    <row r="373" spans="2:8" x14ac:dyDescent="0.25">
      <c r="B373" s="131">
        <v>32</v>
      </c>
      <c r="C373" s="132" t="s">
        <v>9</v>
      </c>
      <c r="D373" s="112"/>
      <c r="E373" s="112">
        <v>758.03</v>
      </c>
      <c r="F373" s="112">
        <v>1675.76</v>
      </c>
      <c r="G373" s="113"/>
      <c r="H373" s="129"/>
    </row>
    <row r="374" spans="2:8" x14ac:dyDescent="0.25">
      <c r="B374" s="131">
        <v>3222</v>
      </c>
      <c r="C374" s="132" t="s">
        <v>238</v>
      </c>
      <c r="D374" s="112"/>
      <c r="E374" s="112"/>
      <c r="F374" s="112">
        <v>1675.76</v>
      </c>
      <c r="G374" s="113"/>
      <c r="H374" s="129"/>
    </row>
    <row r="375" spans="2:8" x14ac:dyDescent="0.25">
      <c r="B375" s="131"/>
      <c r="C375" s="132"/>
      <c r="D375" s="112"/>
      <c r="E375" s="112"/>
      <c r="F375" s="112"/>
      <c r="G375" s="113"/>
      <c r="H375" s="129"/>
    </row>
    <row r="376" spans="2:8" x14ac:dyDescent="0.25">
      <c r="B376" s="207" t="s">
        <v>210</v>
      </c>
      <c r="C376" s="208"/>
      <c r="D376" s="109">
        <v>0</v>
      </c>
      <c r="E376" s="109">
        <f t="shared" ref="E376:F378" si="58">E377</f>
        <v>891</v>
      </c>
      <c r="F376" s="109">
        <f t="shared" si="58"/>
        <v>891</v>
      </c>
      <c r="G376" s="110">
        <v>0</v>
      </c>
      <c r="H376" s="123">
        <f>(F376/E376)*100</f>
        <v>100</v>
      </c>
    </row>
    <row r="377" spans="2:8" x14ac:dyDescent="0.25">
      <c r="B377" s="200" t="s">
        <v>211</v>
      </c>
      <c r="C377" s="200"/>
      <c r="D377" s="124">
        <v>0</v>
      </c>
      <c r="E377" s="124">
        <f t="shared" si="58"/>
        <v>891</v>
      </c>
      <c r="F377" s="124">
        <f t="shared" si="58"/>
        <v>891</v>
      </c>
      <c r="G377" s="133">
        <v>0</v>
      </c>
      <c r="H377" s="134">
        <f>(F377/E377)*100</f>
        <v>100</v>
      </c>
    </row>
    <row r="378" spans="2:8" x14ac:dyDescent="0.25">
      <c r="B378" s="125">
        <v>3</v>
      </c>
      <c r="C378" s="125" t="s">
        <v>3</v>
      </c>
      <c r="D378" s="126">
        <v>0</v>
      </c>
      <c r="E378" s="126">
        <f>E379</f>
        <v>891</v>
      </c>
      <c r="F378" s="126">
        <f t="shared" si="58"/>
        <v>891</v>
      </c>
      <c r="G378" s="127">
        <v>0</v>
      </c>
      <c r="H378" s="128">
        <f>(F378/E378)*100</f>
        <v>100</v>
      </c>
    </row>
    <row r="379" spans="2:8" x14ac:dyDescent="0.25">
      <c r="B379" s="125">
        <v>38</v>
      </c>
      <c r="C379" s="125" t="s">
        <v>100</v>
      </c>
      <c r="D379" s="126">
        <v>0</v>
      </c>
      <c r="E379" s="126">
        <v>891</v>
      </c>
      <c r="F379" s="126">
        <f>F380</f>
        <v>891</v>
      </c>
      <c r="G379" s="127">
        <v>0</v>
      </c>
      <c r="H379" s="128">
        <f>(F379/E379)*100</f>
        <v>100</v>
      </c>
    </row>
    <row r="380" spans="2:8" x14ac:dyDescent="0.25">
      <c r="B380" s="111">
        <v>381</v>
      </c>
      <c r="C380" s="111" t="s">
        <v>44</v>
      </c>
      <c r="D380" s="112">
        <f>D381</f>
        <v>0</v>
      </c>
      <c r="E380" s="112">
        <v>891</v>
      </c>
      <c r="F380" s="112">
        <v>891</v>
      </c>
      <c r="G380" s="113"/>
      <c r="H380" s="129"/>
    </row>
    <row r="381" spans="2:8" x14ac:dyDescent="0.25">
      <c r="B381" s="111">
        <v>3812</v>
      </c>
      <c r="C381" s="111" t="s">
        <v>99</v>
      </c>
      <c r="D381" s="112">
        <v>0</v>
      </c>
      <c r="E381" s="112">
        <v>891</v>
      </c>
      <c r="F381" s="112">
        <v>891</v>
      </c>
      <c r="G381" s="113"/>
      <c r="H381" s="129"/>
    </row>
    <row r="382" spans="2:8" x14ac:dyDescent="0.25">
      <c r="B382" s="207" t="s">
        <v>212</v>
      </c>
      <c r="C382" s="208"/>
      <c r="D382" s="109">
        <f t="shared" ref="D382:F384" si="59">D383</f>
        <v>0</v>
      </c>
      <c r="E382" s="109">
        <v>3677.74</v>
      </c>
      <c r="F382" s="109">
        <f t="shared" si="59"/>
        <v>2984.0299999999997</v>
      </c>
      <c r="G382" s="110">
        <v>0</v>
      </c>
      <c r="H382" s="123">
        <f t="shared" ref="H382:H383" si="60">(F383/E383)*100</f>
        <v>81.137600809192605</v>
      </c>
    </row>
    <row r="383" spans="2:8" x14ac:dyDescent="0.25">
      <c r="B383" s="200" t="s">
        <v>208</v>
      </c>
      <c r="C383" s="200"/>
      <c r="D383" s="124">
        <f t="shared" si="59"/>
        <v>0</v>
      </c>
      <c r="E383" s="124">
        <f t="shared" si="59"/>
        <v>3677.74</v>
      </c>
      <c r="F383" s="124">
        <f t="shared" si="59"/>
        <v>2984.0299999999997</v>
      </c>
      <c r="G383" s="133">
        <v>0</v>
      </c>
      <c r="H383" s="134">
        <f t="shared" si="60"/>
        <v>81.137600809192605</v>
      </c>
    </row>
    <row r="384" spans="2:8" x14ac:dyDescent="0.25">
      <c r="B384" s="125">
        <v>3</v>
      </c>
      <c r="C384" s="125" t="s">
        <v>3</v>
      </c>
      <c r="D384" s="126">
        <f t="shared" si="59"/>
        <v>0</v>
      </c>
      <c r="E384" s="126">
        <f>E385+E389</f>
        <v>3677.74</v>
      </c>
      <c r="F384" s="126">
        <f t="shared" si="59"/>
        <v>2984.0299999999997</v>
      </c>
      <c r="G384" s="127">
        <v>0</v>
      </c>
      <c r="H384" s="128">
        <f>(F384/E384)*100</f>
        <v>81.137600809192605</v>
      </c>
    </row>
    <row r="385" spans="2:8" x14ac:dyDescent="0.25">
      <c r="B385" s="125">
        <v>31</v>
      </c>
      <c r="C385" s="125" t="s">
        <v>4</v>
      </c>
      <c r="D385" s="126">
        <f>D386+D389</f>
        <v>0</v>
      </c>
      <c r="E385" s="126">
        <v>2774.14</v>
      </c>
      <c r="F385" s="126">
        <f>F386+F389</f>
        <v>2984.0299999999997</v>
      </c>
      <c r="G385" s="127">
        <v>0</v>
      </c>
      <c r="H385" s="128">
        <f>(F385/E385)*100</f>
        <v>107.56594836598008</v>
      </c>
    </row>
    <row r="386" spans="2:8" x14ac:dyDescent="0.25">
      <c r="B386" s="111">
        <v>312</v>
      </c>
      <c r="C386" s="111" t="s">
        <v>48</v>
      </c>
      <c r="D386" s="112">
        <f>D388</f>
        <v>0</v>
      </c>
      <c r="E386" s="112">
        <v>0</v>
      </c>
      <c r="F386" s="112">
        <v>2408.6799999999998</v>
      </c>
      <c r="G386" s="113"/>
      <c r="H386" s="129"/>
    </row>
    <row r="387" spans="2:8" x14ac:dyDescent="0.25">
      <c r="B387" s="111">
        <v>3121</v>
      </c>
      <c r="C387" s="111" t="s">
        <v>48</v>
      </c>
      <c r="D387" s="112"/>
      <c r="E387" s="112"/>
      <c r="F387" s="112">
        <v>2408.6799999999998</v>
      </c>
      <c r="G387" s="113"/>
      <c r="H387" s="129"/>
    </row>
    <row r="388" spans="2:8" x14ac:dyDescent="0.25">
      <c r="B388" s="111"/>
      <c r="C388" s="111"/>
      <c r="D388" s="112">
        <v>0</v>
      </c>
      <c r="E388" s="112">
        <v>0</v>
      </c>
      <c r="F388" s="112"/>
      <c r="G388" s="113"/>
      <c r="H388" s="129"/>
    </row>
    <row r="389" spans="2:8" x14ac:dyDescent="0.25">
      <c r="B389" s="137">
        <v>32</v>
      </c>
      <c r="C389" s="137" t="s">
        <v>9</v>
      </c>
      <c r="D389" s="138">
        <f>D390</f>
        <v>0</v>
      </c>
      <c r="E389" s="138">
        <v>903.6</v>
      </c>
      <c r="F389" s="138">
        <v>575.35</v>
      </c>
      <c r="G389" s="135">
        <v>0</v>
      </c>
      <c r="H389" s="136"/>
    </row>
    <row r="390" spans="2:8" x14ac:dyDescent="0.25">
      <c r="B390" s="111">
        <v>321</v>
      </c>
      <c r="C390" s="111" t="s">
        <v>18</v>
      </c>
      <c r="D390" s="112">
        <v>0</v>
      </c>
      <c r="E390" s="112"/>
      <c r="F390" s="112">
        <v>575.35</v>
      </c>
      <c r="G390" s="113"/>
      <c r="H390" s="129"/>
    </row>
    <row r="391" spans="2:8" x14ac:dyDescent="0.25">
      <c r="B391" s="111">
        <v>3211</v>
      </c>
      <c r="C391" s="111" t="s">
        <v>19</v>
      </c>
      <c r="D391" s="112"/>
      <c r="E391" s="112"/>
      <c r="F391" s="112">
        <v>26.55</v>
      </c>
      <c r="G391" s="113"/>
      <c r="H391" s="129"/>
    </row>
    <row r="392" spans="2:8" x14ac:dyDescent="0.25">
      <c r="B392" s="111">
        <v>3212</v>
      </c>
      <c r="C392" s="111" t="s">
        <v>213</v>
      </c>
      <c r="D392" s="112"/>
      <c r="E392" s="112"/>
      <c r="F392" s="112">
        <v>505</v>
      </c>
      <c r="G392" s="113"/>
      <c r="H392" s="129"/>
    </row>
    <row r="393" spans="2:8" x14ac:dyDescent="0.25">
      <c r="B393" s="111">
        <v>3236</v>
      </c>
      <c r="C393" s="111" t="s">
        <v>245</v>
      </c>
      <c r="D393" s="112">
        <v>0</v>
      </c>
      <c r="E393" s="112"/>
      <c r="F393" s="112">
        <v>43.8</v>
      </c>
      <c r="G393" s="113">
        <v>0</v>
      </c>
      <c r="H393" s="129"/>
    </row>
    <row r="394" spans="2:8" x14ac:dyDescent="0.25">
      <c r="B394" s="207" t="s">
        <v>246</v>
      </c>
      <c r="C394" s="208"/>
      <c r="D394" s="109">
        <v>5746.62</v>
      </c>
      <c r="E394" s="109">
        <v>21303.72</v>
      </c>
      <c r="F394" s="109">
        <f>F395+F406</f>
        <v>19245.240000000002</v>
      </c>
      <c r="G394" s="110">
        <f t="shared" ref="G394" si="61">(F394/D394)*100</f>
        <v>334.8966870960669</v>
      </c>
      <c r="H394" s="123">
        <f t="shared" ref="H394:H395" si="62">(F395/E395)*100</f>
        <v>69.006109758275088</v>
      </c>
    </row>
    <row r="395" spans="2:8" x14ac:dyDescent="0.25">
      <c r="B395" s="200" t="s">
        <v>208</v>
      </c>
      <c r="C395" s="200"/>
      <c r="D395" s="124">
        <v>5746.62</v>
      </c>
      <c r="E395" s="124">
        <f t="shared" ref="E395:F395" si="63">E396</f>
        <v>7728.62</v>
      </c>
      <c r="F395" s="124">
        <f t="shared" si="63"/>
        <v>5333.22</v>
      </c>
      <c r="G395" s="133">
        <f>(F395/D395)*100</f>
        <v>92.806206082880024</v>
      </c>
      <c r="H395" s="134">
        <f t="shared" si="62"/>
        <v>69.006109758275088</v>
      </c>
    </row>
    <row r="396" spans="2:8" x14ac:dyDescent="0.25">
      <c r="B396" s="125">
        <v>3</v>
      </c>
      <c r="C396" s="125" t="s">
        <v>3</v>
      </c>
      <c r="D396" s="126">
        <v>5746.62</v>
      </c>
      <c r="E396" s="126">
        <v>7728.62</v>
      </c>
      <c r="F396" s="126">
        <f>F397+F403</f>
        <v>5333.22</v>
      </c>
      <c r="G396" s="127">
        <f t="shared" ref="G396:G397" si="64">(F396/D396)*100</f>
        <v>92.806206082880024</v>
      </c>
      <c r="H396" s="128">
        <f>(F396/E396)*100</f>
        <v>69.006109758275088</v>
      </c>
    </row>
    <row r="397" spans="2:8" x14ac:dyDescent="0.25">
      <c r="B397" s="125">
        <v>31</v>
      </c>
      <c r="C397" s="125" t="s">
        <v>4</v>
      </c>
      <c r="D397" s="126">
        <v>4661.4799999999996</v>
      </c>
      <c r="E397" s="126">
        <v>7596.1</v>
      </c>
      <c r="F397" s="126">
        <v>5093.95</v>
      </c>
      <c r="G397" s="127">
        <f t="shared" si="64"/>
        <v>109.2775255927302</v>
      </c>
      <c r="H397" s="128">
        <f>(F397/E397)*100</f>
        <v>67.060070299232493</v>
      </c>
    </row>
    <row r="398" spans="2:8" x14ac:dyDescent="0.25">
      <c r="B398" s="111">
        <v>311</v>
      </c>
      <c r="C398" s="111" t="s">
        <v>16</v>
      </c>
      <c r="D398" s="112">
        <f>D399</f>
        <v>0</v>
      </c>
      <c r="E398" s="112">
        <v>0</v>
      </c>
      <c r="F398" s="112">
        <v>4404.16</v>
      </c>
      <c r="G398" s="113"/>
      <c r="H398" s="129"/>
    </row>
    <row r="399" spans="2:8" x14ac:dyDescent="0.25">
      <c r="B399" s="111">
        <v>3111</v>
      </c>
      <c r="C399" s="111" t="s">
        <v>17</v>
      </c>
      <c r="D399" s="112">
        <v>0</v>
      </c>
      <c r="E399" s="112">
        <v>0</v>
      </c>
      <c r="F399" s="112">
        <v>4404.16</v>
      </c>
      <c r="G399" s="113"/>
      <c r="H399" s="129"/>
    </row>
    <row r="400" spans="2:8" x14ac:dyDescent="0.25">
      <c r="B400" s="111">
        <v>3121</v>
      </c>
      <c r="C400" s="111" t="s">
        <v>4</v>
      </c>
      <c r="D400" s="112"/>
      <c r="E400" s="112"/>
      <c r="F400" s="112">
        <v>76.739999999999995</v>
      </c>
      <c r="G400" s="113"/>
      <c r="H400" s="129"/>
    </row>
    <row r="401" spans="2:8" x14ac:dyDescent="0.25">
      <c r="B401" s="111">
        <v>313</v>
      </c>
      <c r="C401" s="111" t="s">
        <v>173</v>
      </c>
      <c r="D401" s="112">
        <v>0</v>
      </c>
      <c r="E401" s="112">
        <v>0</v>
      </c>
      <c r="F401" s="112">
        <v>613.04999999999995</v>
      </c>
      <c r="G401" s="113"/>
      <c r="H401" s="129"/>
    </row>
    <row r="402" spans="2:8" x14ac:dyDescent="0.25">
      <c r="B402" s="111">
        <v>3132</v>
      </c>
      <c r="C402" s="111" t="s">
        <v>247</v>
      </c>
      <c r="D402" s="112"/>
      <c r="E402" s="112"/>
      <c r="F402" s="112">
        <v>613.04999999999995</v>
      </c>
      <c r="G402" s="113"/>
      <c r="H402" s="129"/>
    </row>
    <row r="403" spans="2:8" x14ac:dyDescent="0.25">
      <c r="B403" s="148">
        <v>32</v>
      </c>
      <c r="C403" s="148" t="s">
        <v>9</v>
      </c>
      <c r="D403" s="149">
        <v>1085.1400000000001</v>
      </c>
      <c r="E403" s="149">
        <v>132.52000000000001</v>
      </c>
      <c r="F403" s="149">
        <v>239.27</v>
      </c>
      <c r="G403" s="150"/>
      <c r="H403" s="151"/>
    </row>
    <row r="404" spans="2:8" x14ac:dyDescent="0.25">
      <c r="B404" s="111">
        <v>321</v>
      </c>
      <c r="C404" s="111" t="s">
        <v>4</v>
      </c>
      <c r="D404" s="112"/>
      <c r="E404" s="112"/>
      <c r="F404" s="112">
        <v>239.27</v>
      </c>
      <c r="G404" s="113"/>
      <c r="H404" s="129"/>
    </row>
    <row r="405" spans="2:8" x14ac:dyDescent="0.25">
      <c r="B405" s="111">
        <v>3212</v>
      </c>
      <c r="C405" s="111" t="s">
        <v>248</v>
      </c>
      <c r="D405" s="112">
        <v>0</v>
      </c>
      <c r="E405" s="112">
        <v>0</v>
      </c>
      <c r="F405" s="112">
        <v>239.27</v>
      </c>
      <c r="G405" s="113"/>
      <c r="H405" s="129"/>
    </row>
    <row r="406" spans="2:8" x14ac:dyDescent="0.25">
      <c r="B406" s="200" t="s">
        <v>214</v>
      </c>
      <c r="C406" s="200"/>
      <c r="D406" s="124">
        <v>17622.419999999998</v>
      </c>
      <c r="E406" s="124">
        <f t="shared" ref="E406:F406" si="65">E407</f>
        <v>13575.1</v>
      </c>
      <c r="F406" s="124">
        <f t="shared" si="65"/>
        <v>13912.02</v>
      </c>
      <c r="G406" s="133">
        <f>(F406/D406)*100</f>
        <v>78.945003013207042</v>
      </c>
      <c r="H406" s="134">
        <f t="shared" ref="H406" si="66">(F407/E407)*100</f>
        <v>102.48189700260035</v>
      </c>
    </row>
    <row r="407" spans="2:8" x14ac:dyDescent="0.25">
      <c r="B407" s="125">
        <v>3</v>
      </c>
      <c r="C407" s="125" t="s">
        <v>3</v>
      </c>
      <c r="D407" s="126">
        <v>17622.419999999998</v>
      </c>
      <c r="E407" s="126">
        <v>13575.1</v>
      </c>
      <c r="F407" s="126">
        <f>F408+F414</f>
        <v>13912.02</v>
      </c>
      <c r="G407" s="127">
        <f t="shared" ref="G407:G408" si="67">(F407/D407)*100</f>
        <v>78.945003013207042</v>
      </c>
      <c r="H407" s="128">
        <f>(F407/E407)*100</f>
        <v>102.48189700260035</v>
      </c>
    </row>
    <row r="408" spans="2:8" x14ac:dyDescent="0.25">
      <c r="B408" s="125">
        <v>31</v>
      </c>
      <c r="C408" s="125" t="s">
        <v>4</v>
      </c>
      <c r="D408" s="126">
        <v>16773.72</v>
      </c>
      <c r="E408" s="126">
        <v>13249.26</v>
      </c>
      <c r="F408" s="126">
        <v>13586.18</v>
      </c>
      <c r="G408" s="127">
        <f t="shared" si="67"/>
        <v>80.996821217952842</v>
      </c>
      <c r="H408" s="128">
        <f>(F408/E408)*100</f>
        <v>102.54293447332152</v>
      </c>
    </row>
    <row r="409" spans="2:8" x14ac:dyDescent="0.25">
      <c r="B409" s="111">
        <v>311</v>
      </c>
      <c r="C409" s="111" t="s">
        <v>16</v>
      </c>
      <c r="D409" s="112">
        <f>D410</f>
        <v>0</v>
      </c>
      <c r="E409" s="112">
        <v>0</v>
      </c>
      <c r="F409" s="112">
        <f>F410</f>
        <v>11500.94</v>
      </c>
      <c r="G409" s="113"/>
      <c r="H409" s="129"/>
    </row>
    <row r="410" spans="2:8" x14ac:dyDescent="0.25">
      <c r="B410" s="111">
        <v>3111</v>
      </c>
      <c r="C410" s="111" t="s">
        <v>17</v>
      </c>
      <c r="D410" s="112">
        <v>0</v>
      </c>
      <c r="E410" s="112">
        <v>0</v>
      </c>
      <c r="F410" s="112">
        <v>11500.94</v>
      </c>
      <c r="G410" s="113"/>
      <c r="H410" s="129"/>
    </row>
    <row r="411" spans="2:8" x14ac:dyDescent="0.25">
      <c r="B411" s="111">
        <v>3121</v>
      </c>
      <c r="C411" s="111" t="s">
        <v>4</v>
      </c>
      <c r="D411" s="112"/>
      <c r="E411" s="112"/>
      <c r="F411" s="112">
        <v>188.7</v>
      </c>
      <c r="G411" s="113"/>
      <c r="H411" s="129"/>
    </row>
    <row r="412" spans="2:8" x14ac:dyDescent="0.25">
      <c r="B412" s="111">
        <v>313</v>
      </c>
      <c r="C412" s="111" t="s">
        <v>173</v>
      </c>
      <c r="D412" s="112">
        <v>0</v>
      </c>
      <c r="E412" s="112">
        <v>0</v>
      </c>
      <c r="F412" s="112">
        <v>1896.54</v>
      </c>
      <c r="G412" s="113"/>
      <c r="H412" s="129"/>
    </row>
    <row r="413" spans="2:8" x14ac:dyDescent="0.25">
      <c r="B413" s="111">
        <v>3132</v>
      </c>
      <c r="C413" s="111" t="s">
        <v>247</v>
      </c>
      <c r="D413" s="112"/>
      <c r="E413" s="112"/>
      <c r="F413" s="112">
        <v>1896.54</v>
      </c>
      <c r="G413" s="113"/>
      <c r="H413" s="129"/>
    </row>
    <row r="414" spans="2:8" x14ac:dyDescent="0.25">
      <c r="B414" s="148">
        <v>32</v>
      </c>
      <c r="C414" s="148" t="s">
        <v>9</v>
      </c>
      <c r="D414" s="149">
        <v>848.71</v>
      </c>
      <c r="E414" s="149">
        <v>325.83999999999997</v>
      </c>
      <c r="F414" s="149">
        <v>325.83999999999997</v>
      </c>
      <c r="G414" s="150"/>
      <c r="H414" s="151"/>
    </row>
    <row r="415" spans="2:8" x14ac:dyDescent="0.25">
      <c r="B415" s="111">
        <v>321</v>
      </c>
      <c r="C415" s="111" t="s">
        <v>4</v>
      </c>
      <c r="D415" s="112"/>
      <c r="E415" s="112"/>
      <c r="F415" s="112">
        <v>325.83999999999997</v>
      </c>
      <c r="G415" s="113"/>
      <c r="H415" s="129"/>
    </row>
    <row r="416" spans="2:8" x14ac:dyDescent="0.25">
      <c r="B416" s="111">
        <v>3212</v>
      </c>
      <c r="C416" s="111" t="s">
        <v>248</v>
      </c>
      <c r="D416" s="112"/>
      <c r="E416" s="112"/>
      <c r="F416" s="112">
        <v>325.83999999999997</v>
      </c>
      <c r="G416" s="113"/>
      <c r="H416" s="129"/>
    </row>
    <row r="417" spans="2:8" x14ac:dyDescent="0.25">
      <c r="B417" s="209" t="s">
        <v>251</v>
      </c>
      <c r="C417" s="209" t="s">
        <v>252</v>
      </c>
      <c r="D417" s="124"/>
      <c r="E417" s="124">
        <v>26544.560000000001</v>
      </c>
      <c r="F417" s="124"/>
      <c r="G417" s="133"/>
      <c r="H417" s="134"/>
    </row>
    <row r="418" spans="2:8" x14ac:dyDescent="0.25">
      <c r="B418" s="111">
        <v>45</v>
      </c>
      <c r="C418" s="111" t="s">
        <v>125</v>
      </c>
      <c r="D418" s="112">
        <v>0</v>
      </c>
      <c r="E418" s="112">
        <v>0</v>
      </c>
      <c r="F418" s="112"/>
      <c r="G418" s="113"/>
      <c r="H418" s="129"/>
    </row>
    <row r="419" spans="2:8" x14ac:dyDescent="0.25">
      <c r="B419" s="119"/>
      <c r="C419" s="119"/>
      <c r="D419" s="119"/>
      <c r="E419" s="119"/>
      <c r="F419" s="119"/>
      <c r="G419" s="119"/>
      <c r="H419" s="119"/>
    </row>
    <row r="420" spans="2:8" x14ac:dyDescent="0.25">
      <c r="B420" s="119"/>
      <c r="C420" s="119"/>
      <c r="D420" s="119"/>
      <c r="E420" s="119"/>
      <c r="F420" s="119"/>
      <c r="G420" s="119"/>
      <c r="H420" s="119"/>
    </row>
  </sheetData>
  <mergeCells count="51">
    <mergeCell ref="B350:C350"/>
    <mergeCell ref="B351:C351"/>
    <mergeCell ref="B376:C376"/>
    <mergeCell ref="B377:C377"/>
    <mergeCell ref="B406:C406"/>
    <mergeCell ref="B382:C382"/>
    <mergeCell ref="B383:C383"/>
    <mergeCell ref="B394:C394"/>
    <mergeCell ref="B395:C395"/>
    <mergeCell ref="B319:C319"/>
    <mergeCell ref="B331:C331"/>
    <mergeCell ref="B337:C337"/>
    <mergeCell ref="B342:C342"/>
    <mergeCell ref="B343:C343"/>
    <mergeCell ref="B294:C294"/>
    <mergeCell ref="B295:C295"/>
    <mergeCell ref="B305:C305"/>
    <mergeCell ref="B306:C306"/>
    <mergeCell ref="B307:C307"/>
    <mergeCell ref="B266:C266"/>
    <mergeCell ref="B273:C273"/>
    <mergeCell ref="B278:C278"/>
    <mergeCell ref="B283:C283"/>
    <mergeCell ref="B288:C288"/>
    <mergeCell ref="B228:C228"/>
    <mergeCell ref="B234:C234"/>
    <mergeCell ref="B247:C247"/>
    <mergeCell ref="B252:C252"/>
    <mergeCell ref="B258:C258"/>
    <mergeCell ref="B170:C170"/>
    <mergeCell ref="B181:C181"/>
    <mergeCell ref="B209:C209"/>
    <mergeCell ref="B218:C218"/>
    <mergeCell ref="B227:C227"/>
    <mergeCell ref="B67:C67"/>
    <mergeCell ref="B68:C68"/>
    <mergeCell ref="B99:C99"/>
    <mergeCell ref="B118:C118"/>
    <mergeCell ref="B153:C153"/>
    <mergeCell ref="B34:C34"/>
    <mergeCell ref="B41:C41"/>
    <mergeCell ref="B46:C46"/>
    <mergeCell ref="B65:C65"/>
    <mergeCell ref="B66:C66"/>
    <mergeCell ref="B21:C21"/>
    <mergeCell ref="B26:C26"/>
    <mergeCell ref="B3:L3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 </vt:lpstr>
      <vt:lpstr>Prihodi i rashodi prema izvoru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2024-03-22T08:46:05Z</cp:lastPrinted>
  <dcterms:created xsi:type="dcterms:W3CDTF">2022-08-12T12:51:27Z</dcterms:created>
  <dcterms:modified xsi:type="dcterms:W3CDTF">2024-03-27T10:07:56Z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proračuna JLP(R)S - Copy.xlsx</vt:lpwstr>
  </property>
</Properties>
</file>