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FIN.IZV.2025\"/>
    </mc:Choice>
  </mc:AlternateContent>
  <bookViews>
    <workbookView xWindow="-105" yWindow="-105" windowWidth="20730" windowHeight="11760" activeTab="3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9" i="13" l="1"/>
  <c r="E68" i="13" l="1"/>
  <c r="E6" i="13" l="1"/>
  <c r="D68" i="13" l="1"/>
  <c r="G21" i="11" l="1"/>
  <c r="H21" i="11"/>
  <c r="H46" i="3" l="1"/>
  <c r="J12" i="3"/>
  <c r="G12" i="3"/>
  <c r="H337" i="13" l="1"/>
  <c r="H336" i="13"/>
  <c r="L36" i="3" l="1"/>
  <c r="L30" i="3"/>
  <c r="K30" i="3"/>
  <c r="H512" i="13"/>
  <c r="H493" i="13"/>
  <c r="H492" i="13"/>
  <c r="H475" i="13"/>
  <c r="H476" i="13"/>
  <c r="H462" i="13"/>
  <c r="H461" i="13"/>
  <c r="G461" i="13"/>
  <c r="H452" i="13"/>
  <c r="H451" i="13"/>
  <c r="H443" i="13"/>
  <c r="H442" i="13"/>
  <c r="G418" i="13"/>
  <c r="G417" i="13"/>
  <c r="G416" i="13"/>
  <c r="G419" i="13"/>
  <c r="H417" i="13"/>
  <c r="H416" i="13"/>
  <c r="H250" i="13"/>
  <c r="H287" i="13"/>
  <c r="H286" i="13"/>
  <c r="H281" i="13"/>
  <c r="H275" i="13"/>
  <c r="H263" i="13"/>
  <c r="H185" i="13"/>
  <c r="H162" i="13"/>
  <c r="H161" i="13"/>
  <c r="H158" i="13"/>
  <c r="H127" i="13"/>
  <c r="H108" i="13"/>
  <c r="G108" i="13"/>
  <c r="H76" i="13"/>
  <c r="G101" i="13"/>
  <c r="H101" i="13"/>
  <c r="H98" i="13"/>
  <c r="F16" i="11" l="1"/>
  <c r="C16" i="11"/>
  <c r="D6" i="13" l="1"/>
  <c r="D386" i="13" l="1"/>
  <c r="H382" i="13"/>
  <c r="F378" i="13"/>
  <c r="E374" i="13"/>
  <c r="F369" i="13"/>
  <c r="F368" i="13" s="1"/>
  <c r="E368" i="13"/>
  <c r="E367" i="13" s="1"/>
  <c r="F359" i="13"/>
  <c r="F358" i="13" s="1"/>
  <c r="E358" i="13"/>
  <c r="F356" i="13"/>
  <c r="F347" i="13"/>
  <c r="E346" i="13"/>
  <c r="E315" i="13"/>
  <c r="E314" i="13" s="1"/>
  <c r="F312" i="13"/>
  <c r="F311" i="13" s="1"/>
  <c r="E309" i="13"/>
  <c r="F301" i="13"/>
  <c r="F300" i="13" s="1"/>
  <c r="F299" i="13" s="1"/>
  <c r="E300" i="13"/>
  <c r="E299" i="13" s="1"/>
  <c r="E298" i="13" s="1"/>
  <c r="F296" i="13"/>
  <c r="F294" i="13"/>
  <c r="F234" i="13"/>
  <c r="E67" i="13"/>
  <c r="F192" i="13"/>
  <c r="G158" i="13"/>
  <c r="F106" i="13"/>
  <c r="G76" i="13"/>
  <c r="F6" i="13"/>
  <c r="F37" i="13"/>
  <c r="H21" i="13"/>
  <c r="H419" i="13" l="1"/>
  <c r="F346" i="13"/>
  <c r="F49" i="13"/>
  <c r="F48" i="13" s="1"/>
  <c r="F298" i="13"/>
  <c r="F316" i="13"/>
  <c r="H383" i="13"/>
  <c r="H381" i="13"/>
  <c r="H375" i="13"/>
  <c r="F293" i="13"/>
  <c r="H237" i="13"/>
  <c r="H224" i="13"/>
  <c r="E373" i="13"/>
  <c r="H41" i="13"/>
  <c r="G41" i="13"/>
  <c r="G15" i="13"/>
  <c r="H277" i="13"/>
  <c r="H276" i="13"/>
  <c r="F71" i="13"/>
  <c r="H409" i="13"/>
  <c r="F310" i="13"/>
  <c r="H187" i="13" l="1"/>
  <c r="H380" i="13"/>
  <c r="G375" i="13"/>
  <c r="H315" i="13"/>
  <c r="F315" i="13"/>
  <c r="H372" i="13"/>
  <c r="F292" i="13"/>
  <c r="H236" i="13"/>
  <c r="E372" i="13"/>
  <c r="G21" i="13"/>
  <c r="H206" i="13"/>
  <c r="G206" i="13"/>
  <c r="H258" i="13"/>
  <c r="G339" i="13"/>
  <c r="H338" i="13"/>
  <c r="H408" i="13"/>
  <c r="G128" i="13"/>
  <c r="H128" i="13"/>
  <c r="H198" i="13"/>
  <c r="H197" i="13"/>
  <c r="G198" i="13"/>
  <c r="E319" i="13" l="1"/>
  <c r="H320" i="13"/>
  <c r="H418" i="13"/>
  <c r="H374" i="13"/>
  <c r="F314" i="13"/>
  <c r="H314" i="13"/>
  <c r="G374" i="13"/>
  <c r="H373" i="13"/>
  <c r="G372" i="13"/>
  <c r="G373" i="13"/>
  <c r="F291" i="13"/>
  <c r="G338" i="13"/>
  <c r="F349" i="13"/>
  <c r="G26" i="13"/>
  <c r="H26" i="13"/>
  <c r="H406" i="13"/>
  <c r="H407" i="13"/>
  <c r="H257" i="13"/>
  <c r="G196" i="13"/>
  <c r="G197" i="13"/>
  <c r="H196" i="13"/>
  <c r="H34" i="13"/>
  <c r="G34" i="13"/>
  <c r="G70" i="13"/>
  <c r="H69" i="13"/>
  <c r="H184" i="13"/>
  <c r="G127" i="13"/>
  <c r="E66" i="13" l="1"/>
  <c r="H319" i="13"/>
  <c r="H126" i="13"/>
  <c r="F68" i="13"/>
  <c r="G126" i="13"/>
  <c r="H7" i="13"/>
  <c r="G7" i="13"/>
  <c r="G250" i="13"/>
  <c r="D67" i="13"/>
  <c r="D66" i="13" s="1"/>
  <c r="G69" i="13"/>
  <c r="G337" i="13"/>
  <c r="G14" i="11" l="1"/>
  <c r="H14" i="11"/>
  <c r="G13" i="11"/>
  <c r="H13" i="11"/>
  <c r="G12" i="11"/>
  <c r="H12" i="11"/>
  <c r="H45" i="3" l="1"/>
  <c r="J46" i="3"/>
  <c r="J45" i="3" s="1"/>
  <c r="L79" i="3"/>
  <c r="L78" i="3"/>
  <c r="L63" i="3"/>
  <c r="L27" i="3"/>
  <c r="J13" i="3"/>
  <c r="G78" i="3"/>
  <c r="L24" i="3" l="1"/>
  <c r="K24" i="3"/>
  <c r="L13" i="3"/>
  <c r="K13" i="3"/>
  <c r="L12" i="3"/>
  <c r="L14" i="1"/>
  <c r="L16" i="1"/>
  <c r="L17" i="1"/>
  <c r="K13" i="1"/>
  <c r="K14" i="1"/>
  <c r="K16" i="1"/>
  <c r="K17" i="1"/>
  <c r="C8" i="11"/>
  <c r="J11" i="3" l="1"/>
  <c r="L11" i="3" s="1"/>
  <c r="G36" i="3"/>
  <c r="K36" i="3" s="1"/>
  <c r="G27" i="3"/>
  <c r="K27" i="3" s="1"/>
  <c r="G94" i="3"/>
  <c r="G97" i="3"/>
  <c r="G101" i="3" l="1"/>
  <c r="G88" i="3"/>
  <c r="G80" i="3"/>
  <c r="G68" i="3"/>
  <c r="G61" i="3"/>
  <c r="G47" i="3"/>
  <c r="G11" i="3" l="1"/>
  <c r="K11" i="3" s="1"/>
  <c r="K12" i="3"/>
  <c r="G55" i="3"/>
  <c r="G46" i="3" s="1"/>
  <c r="G45" i="3" s="1"/>
  <c r="G9" i="11" l="1"/>
  <c r="H9" i="11"/>
  <c r="G10" i="11"/>
  <c r="H10" i="11"/>
  <c r="G11" i="11"/>
  <c r="H11" i="11"/>
  <c r="G15" i="11"/>
  <c r="H15" i="11"/>
  <c r="G18" i="11"/>
  <c r="H18" i="11"/>
  <c r="G19" i="11"/>
  <c r="H19" i="11"/>
  <c r="G20" i="11"/>
  <c r="H20" i="11"/>
  <c r="G22" i="11"/>
  <c r="H22" i="11"/>
  <c r="L108" i="3"/>
  <c r="L103" i="3"/>
  <c r="L99" i="3"/>
  <c r="L96" i="3"/>
  <c r="L93" i="3"/>
  <c r="L92" i="3"/>
  <c r="L91" i="3"/>
  <c r="L90" i="3"/>
  <c r="L87" i="3"/>
  <c r="L86" i="3"/>
  <c r="L85" i="3"/>
  <c r="L84" i="3"/>
  <c r="L83" i="3"/>
  <c r="L82" i="3"/>
  <c r="L81" i="3"/>
  <c r="L77" i="3"/>
  <c r="L76" i="3"/>
  <c r="L75" i="3"/>
  <c r="L74" i="3"/>
  <c r="L73" i="3"/>
  <c r="L72" i="3"/>
  <c r="L71" i="3"/>
  <c r="L70" i="3"/>
  <c r="L69" i="3"/>
  <c r="L67" i="3"/>
  <c r="L66" i="3"/>
  <c r="L65" i="3"/>
  <c r="L64" i="3"/>
  <c r="L62" i="3"/>
  <c r="L60" i="3"/>
  <c r="L59" i="3"/>
  <c r="L58" i="3"/>
  <c r="L40" i="3"/>
  <c r="K40" i="3"/>
  <c r="L102" i="3"/>
  <c r="L97" i="3"/>
  <c r="L94" i="3"/>
  <c r="L80" i="3"/>
  <c r="L68" i="3"/>
  <c r="L61" i="3"/>
  <c r="G18" i="1" l="1"/>
  <c r="K15" i="1"/>
  <c r="K12" i="1"/>
  <c r="L105" i="3"/>
  <c r="L98" i="3"/>
  <c r="L89" i="3"/>
  <c r="L95" i="3"/>
  <c r="C7" i="11"/>
  <c r="J18" i="1"/>
  <c r="H12" i="1" l="1"/>
  <c r="L12" i="1" s="1"/>
  <c r="L15" i="1"/>
  <c r="F8" i="11"/>
  <c r="D7" i="11" l="1"/>
  <c r="H16" i="11"/>
  <c r="G16" i="11"/>
  <c r="H8" i="11"/>
  <c r="G8" i="11"/>
  <c r="F7" i="11"/>
  <c r="H18" i="1"/>
  <c r="H7" i="11" l="1"/>
  <c r="G7" i="11"/>
  <c r="H163" i="13"/>
  <c r="G163" i="13"/>
  <c r="G162" i="13"/>
  <c r="G161" i="13" l="1"/>
  <c r="G68" i="13" l="1"/>
  <c r="F67" i="13"/>
  <c r="G336" i="13"/>
  <c r="F66" i="13" l="1"/>
  <c r="H66" i="13" s="1"/>
  <c r="G67" i="13"/>
  <c r="G66" i="13" l="1"/>
</calcChain>
</file>

<file path=xl/sharedStrings.xml><?xml version="1.0" encoding="utf-8"?>
<sst xmlns="http://schemas.openxmlformats.org/spreadsheetml/2006/main" count="684" uniqueCount="279">
  <si>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</si>
  <si>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</si>
  <si>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</si>
  <si>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</si>
  <si>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</si>
  <si>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</si>
  <si>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</si>
  <si>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</si>
  <si>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</si>
  <si>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</si>
  <si>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</si>
  <si>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</si>
  <si>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</si>
  <si>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</si>
  <si>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</si>
  <si>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</si>
  <si>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</si>
  <si>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</si>
  <si>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</si>
  <si>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</si>
  <si>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</si>
  <si>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</si>
  <si>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TEKUĆI PLAN 2023.*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</si>
  <si>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</si>
  <si>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</si>
  <si>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</si>
  <si>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</si>
  <si>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</si>
  <si>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</si>
  <si>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</si>
  <si>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</si>
  <si>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</si>
  <si>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</si>
  <si>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</si>
  <si>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</si>
  <si>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</si>
  <si>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</si>
  <si>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</si>
  <si>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</si>
  <si>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</si>
  <si>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</si>
  <si>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</si>
  <si>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</si>
  <si>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</si>
  <si>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</si>
  <si>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</si>
  <si>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</si>
  <si>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</si>
  <si>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</si>
  <si>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</si>
  <si>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</si>
  <si>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</si>
  <si>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</si>
  <si>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</si>
  <si>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</si>
  <si>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</si>
  <si>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</si>
  <si>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</si>
  <si>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</si>
  <si>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</si>
  <si>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</si>
  <si>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</si>
  <si>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</si>
  <si>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</si>
  <si>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</si>
  <si>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</si>
  <si>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</si>
  <si>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</si>
  <si>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</si>
  <si>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</si>
  <si>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</si>
  <si>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</si>
  <si>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</si>
  <si>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</si>
  <si>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0960 Dodatne usluge u obrazovanju</t>
  </si>
  <si>
    <t>37 Naknade građanima i kućanstvima</t>
  </si>
  <si>
    <t>Kapitalne pomoći proračunskim korisnicima</t>
  </si>
  <si>
    <t>Financijski rashodi</t>
  </si>
  <si>
    <t>Prihodi od imovine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</si>
  <si>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</si>
  <si>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</si>
  <si>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</si>
  <si>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</si>
  <si>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</si>
  <si>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</si>
  <si>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</si>
  <si>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</si>
  <si>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</si>
  <si>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</si>
  <si>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</si>
  <si>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</si>
  <si>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</si>
  <si>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</si>
  <si>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</si>
  <si>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</si>
  <si>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</si>
  <si>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</si>
  <si>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Tekuće donacije u naravi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</si>
  <si>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</si>
  <si>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</si>
  <si>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</si>
  <si>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</si>
  <si>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>Prihodi od pruženih usluga</t>
  </si>
  <si>
    <t>Tekuće pomoći izdr.pr.temeljem prijenosa EU sred.</t>
  </si>
  <si>
    <t>Tekuće pomoći iz dr.pr. Temeljem prijenosa EU sr.</t>
  </si>
  <si>
    <t>Prijenosi između proračunskih korisnika</t>
  </si>
  <si>
    <t>Tekući prijenosi između proračunskih korisnika</t>
  </si>
  <si>
    <t>Naknade troškova osobama izvan radnog odnosa</t>
  </si>
  <si>
    <t>Osobe izvan radnog odnosa</t>
  </si>
  <si>
    <t>Naknade građanima i kućanstvima u novcu</t>
  </si>
  <si>
    <t>Tekuće donacije od trgovačkih društava</t>
  </si>
  <si>
    <t>Materijal i sirovine</t>
  </si>
  <si>
    <t>Usluge tekućeg i investicijskog održavanja</t>
  </si>
  <si>
    <t>Uređaji,strojevi i oprema za ostale namjene</t>
  </si>
  <si>
    <t>KOMERCIJALNO TRGOVAČKA ŠKOLA SPLIT</t>
  </si>
  <si>
    <t>18282KOMERCIJALNO TRGOVAČKA ŠKOLA SPLIT</t>
  </si>
  <si>
    <t>Rashodi za dodatna ulaganja na nef.imovini</t>
  </si>
  <si>
    <t>5=4/2*100</t>
  </si>
  <si>
    <t>6=4/3*100</t>
  </si>
  <si>
    <t>5=4/3*100</t>
  </si>
  <si>
    <t>38-Tekuće donacije</t>
  </si>
  <si>
    <t>37-Naknade građanima i kućanstvima</t>
  </si>
  <si>
    <t>42-Rashodi za nabavu nefinancijske imovine</t>
  </si>
  <si>
    <t>45-Rashodi zadodatna ul.na nef.imovini</t>
  </si>
  <si>
    <t>INDEKS
4/2</t>
  </si>
  <si>
    <t>INDEKS
4/3</t>
  </si>
  <si>
    <t>UKUPNI PRIHODI</t>
  </si>
  <si>
    <t xml:space="preserve"> IZVOR 3.2.1 - VLASTITI PRIHODI PK</t>
  </si>
  <si>
    <t>Prihodi od financijske imovine</t>
  </si>
  <si>
    <t>Kamate na oročena sredstva i depozite</t>
  </si>
  <si>
    <t>Prihodi od prodaje proizvoda i robe te pruženih usluga</t>
  </si>
  <si>
    <t>IZVOR 4.4.1- PRIHODI ZA POSEBNE NAMJENE-DECENTRALIZACIJA</t>
  </si>
  <si>
    <t>Prihodi iz nadležnog proračuna za finan. redov. djelatnosti</t>
  </si>
  <si>
    <t>Prihodi iz nadležnog proračuna za finan. rashoda poslov.</t>
  </si>
  <si>
    <t>Prihodi iz nadležnog pror. za nabavu nefinan. imovine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</si>
  <si>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</si>
  <si>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</si>
  <si>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</si>
  <si>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</si>
  <si>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</si>
  <si>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</si>
  <si>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</si>
  <si>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</si>
  <si>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Prijenos između proračunskih korisnika istog proračuna</t>
  </si>
  <si>
    <t>Tekući prijenosi izmedu pror. korisnika istog proračuna</t>
  </si>
  <si>
    <t>IZVOR 5.5.1 - POMOĆI EU ZA PK</t>
  </si>
  <si>
    <t>Pomoći iz inoz. i od subjekata unutar općeg proračuna</t>
  </si>
  <si>
    <t>Pomoći od međunarodnih organizacija</t>
  </si>
  <si>
    <t>Tekuće pomoći od institucija i tijela EU</t>
  </si>
  <si>
    <t>Pomoći temeljem prijenosa EU sredstava</t>
  </si>
  <si>
    <t>Tekuće pomoći temeljem prijenosa EU sredstava</t>
  </si>
  <si>
    <t xml:space="preserve"> IZVOR 6.2.1 - DONACIJE PK</t>
  </si>
  <si>
    <t>Donacije od pravnih i fizičkih osoba izvan općeg proračuna</t>
  </si>
  <si>
    <t>IZVOR 7.2.1 - PRIHODI OD PRODAJE NEFIN.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</si>
  <si>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</si>
  <si>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</si>
  <si>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</si>
  <si>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</si>
  <si>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PROGRAM: SREDNJOŠKOLSKO OBRAZOVANJE</t>
  </si>
  <si>
    <t>AKTIVNOST: RASHODI DJELATNOSTI</t>
  </si>
  <si>
    <t>IZVOR 3.2.1 - VLASTITI PRIHODI</t>
  </si>
  <si>
    <t>Doprinosi na plaće</t>
  </si>
  <si>
    <t>Doprinosi za obvezno zdravstveno osiguranje</t>
  </si>
  <si>
    <t>Naknada troškova zaposlenima</t>
  </si>
  <si>
    <t>Uredski materijal i ostali materijalni rashodi</t>
  </si>
  <si>
    <t>Ostali financijski rashodi</t>
  </si>
  <si>
    <t>IZVOR 3.2.2 - VLASTITI PRIHODI - PRENESENA SREDSTVA</t>
  </si>
  <si>
    <t>IZVOR 4.4.1 - PRIHODI ZA POSEBNE NAMJENE - DECENTRALIZACIJA</t>
  </si>
  <si>
    <t>Naknada za prijevoz, za rad na terenu i odvojeni život</t>
  </si>
  <si>
    <t>Sitni inventar</t>
  </si>
  <si>
    <t>Službena, radna i zaštitna odjeća i obuća</t>
  </si>
  <si>
    <t>Zdravstvene usluge</t>
  </si>
  <si>
    <t>Naknade za rad povjerenstava i slično</t>
  </si>
  <si>
    <t>Članarine</t>
  </si>
  <si>
    <t xml:space="preserve">IZVOR 4.8.1 - PRIHODI ZA POSEBNE NAMJENE </t>
  </si>
  <si>
    <t>IZVOR 4.8.2 - PRIHODI ZA POSEBNE NAMJENE - PRENESENA SREDSTVA</t>
  </si>
  <si>
    <t xml:space="preserve">IZVOR 5.4.1 - POMOĆI PK </t>
  </si>
  <si>
    <t xml:space="preserve">IZVOR 5.4.2 - POMOĆI PK - PRENESENA SREDSTVA </t>
  </si>
  <si>
    <t>Grafičke i tiskarske usluge, usluge kopiranja i uvezivanja i sl.</t>
  </si>
  <si>
    <t>IZVOR 6.2.1 - DONACIJE PK</t>
  </si>
  <si>
    <t>AKTIVNOST: IZGRADNJA I UREĐENJE OBJEKATA, NABAVA I ODRŽAV. OPREME</t>
  </si>
  <si>
    <t>Postrojenja i oprema</t>
  </si>
  <si>
    <t>Oprema za održavanje i zaštitu</t>
  </si>
  <si>
    <t>Komunikacijska oprema</t>
  </si>
  <si>
    <t>IZVOR 4.4.1 - PRIHODI ZA POSEBNE NAMJENE -DECENTRALIZACIJA</t>
  </si>
  <si>
    <t>Uređaji, strojevi i oprema za posebne namjene</t>
  </si>
  <si>
    <t xml:space="preserve">Knjige </t>
  </si>
  <si>
    <t>IZVOR 7.2.1 - PRIHODI OD PRODAJE NEFINANCIJSKE IMOVINE PK</t>
  </si>
  <si>
    <t>IZVOR 7.2.2 - PRIHODI OD PRODAJE NEFIN. IMOVINE PK-PRENESENA SR.</t>
  </si>
  <si>
    <t>TEKUĆI PROJEKT: ERASMUS +</t>
  </si>
  <si>
    <t>IZVOR 5.5.1 - POMOCI EU ZA PK</t>
  </si>
  <si>
    <t>IZVOR 5.5.2 - POMOĆI EU ZA PK - PRENESENA SREDSTVA</t>
  </si>
  <si>
    <t>TEKUĆI PROJEKT: e-ŠKOLE</t>
  </si>
  <si>
    <t>IZVOR 1.1.1- OPĆI PRIHODI I PRIMICI</t>
  </si>
  <si>
    <t>AKTIVNOST: NATJECANJA, MANIFESTACIJE I OSTALO</t>
  </si>
  <si>
    <t>AKTIVNOST: OPSKRBA ŠK.USTANOVA HIGIJENSKIM POTREPŠTINAMA ZA UČ.</t>
  </si>
  <si>
    <t>IZVOR 5.4.1- POMOĆI PK</t>
  </si>
  <si>
    <t>AKTIVNOST: OSOBNI POMOĆNICI I POMOĆNICI U NASTAVI</t>
  </si>
  <si>
    <t>Naknade za prijevoz, za rad na terenu i odvojeni život</t>
  </si>
  <si>
    <t xml:space="preserve">IZVOR 1.1.1. </t>
  </si>
  <si>
    <t>OPĆI PRIHODI I PRIMICI</t>
  </si>
  <si>
    <t>Prihodi od nadležnog proračuna</t>
  </si>
  <si>
    <t>IZVOR 5.3.1,</t>
  </si>
  <si>
    <t>Prijenosi između proračunskih korisnika istog proračuna</t>
  </si>
  <si>
    <t>Tekući prijenosi izmedu pror. korisnika istog proračuna-EU</t>
  </si>
  <si>
    <t>Seminari</t>
  </si>
  <si>
    <t>Elektronski mediji</t>
  </si>
  <si>
    <t>Opskrba vodom</t>
  </si>
  <si>
    <t>Usluge ažuriranja računalnih baza</t>
  </si>
  <si>
    <t>Upravne i administrativne pristojbe</t>
  </si>
  <si>
    <t>Namirnice</t>
  </si>
  <si>
    <t>Naknade ostalih troškova</t>
  </si>
  <si>
    <t>Naknde troškova sl.puta</t>
  </si>
  <si>
    <t>GODIŠNJI IZVJEŠTAJ O IZVRŠENJU FINANCIJSKOG PLANA  ZA 2023. GOD.</t>
  </si>
  <si>
    <t>Namirnce</t>
  </si>
  <si>
    <t>IZVOR 5.1.1 POMOĆI</t>
  </si>
  <si>
    <t>IZVOR 5.4.1 - TEKUĆI PROJEKT CIMAJ</t>
  </si>
  <si>
    <t>IZVOR 5.4.2 TEKUĆI PROJEKT CIMAJ- PRENESENA SREDSTVA</t>
  </si>
  <si>
    <t>Ostale zdrastvene usluge</t>
  </si>
  <si>
    <t>Naknada za prijevoz na posao</t>
  </si>
  <si>
    <t>PROGRAM:</t>
  </si>
  <si>
    <t>RAZVOJ ODGOJNO OBRAZOVNOG SUSTAVA</t>
  </si>
  <si>
    <t>PRIHODI ZA POSEBNE NAMJENE-PRENESENA SREDSTVA</t>
  </si>
  <si>
    <t>IZVRŠENJE
1.-12.2024.</t>
  </si>
  <si>
    <t xml:space="preserve">OSTVARENJE/IZVRŠENJE 
1.-12.2024. </t>
  </si>
  <si>
    <t>Kapitalne donacije od trgovačkih društava</t>
  </si>
  <si>
    <t>Materijal za investicijsko održavanje</t>
  </si>
  <si>
    <t>38 Tekuće donacije</t>
  </si>
  <si>
    <t>IZVOR 4.3.2.</t>
  </si>
  <si>
    <t>IZVOR 1.1.2- OPĆI PRIHODI I PRIMICI-PRENESENA  SREDSTVA</t>
  </si>
  <si>
    <t>IZVOR 4.4.1- PRIHODI ZA POSEBNE NAMJENE -DECENTRALIZACIJA</t>
  </si>
  <si>
    <t>Rashodi za donacije</t>
  </si>
  <si>
    <r>
      <t>I</t>
    </r>
    <r>
      <rPr>
        <b/>
        <sz val="10"/>
        <rFont val="Arial"/>
        <family val="2"/>
      </rPr>
      <t>ZVOR 4.8.1.-PRIHODI ZA POSEBNE NAMJENE</t>
    </r>
  </si>
  <si>
    <t>AKTIVNOST : UČIMO ZAJEDNO VI</t>
  </si>
  <si>
    <t>IZVOR 1.1.1-OPĆI PRIHODI I PRIMICI</t>
  </si>
  <si>
    <t>Plaće(bruto)</t>
  </si>
  <si>
    <t>Doprinos na plaće</t>
  </si>
  <si>
    <t>Doprinos za zdrastveno osiguranje</t>
  </si>
  <si>
    <t>IZVOR 5.3.1. POMOĆI EU</t>
  </si>
  <si>
    <t>IZVOR 5.3.2 POMOĆI EU-PRENESENA SREDSTVA</t>
  </si>
  <si>
    <t>AKTIVNOST: ULJP2021-2027-UČIMO ZAJEDNO VII</t>
  </si>
  <si>
    <t>IZVOR1.1.1 OPĆI PRIHODI I PRIMICI</t>
  </si>
  <si>
    <t>Tuzemne članarine</t>
  </si>
  <si>
    <t>Nanknada za prijevoz na posao i s posla</t>
  </si>
  <si>
    <t xml:space="preserve"> IZVOR 5.4.1 -  POMOĆI PK+MZO+HIG.POTREBŠTINE</t>
  </si>
  <si>
    <t>Kapitalne donacije</t>
  </si>
  <si>
    <t>Pridodi iz nadležnog proračuna za fin.rashod poslovanja</t>
  </si>
  <si>
    <t>POMOĆI EU+ IZVOR 5.1.1 POMOĆI</t>
  </si>
  <si>
    <t>IZVORNI PLAN ILI REBALANS 2025.*</t>
  </si>
  <si>
    <t xml:space="preserve">OSTVARENJE/IZVRŠENJE 
1.-12.2025. </t>
  </si>
  <si>
    <t xml:space="preserve">OSTVARENJE/IZVRŠENJE 1.-12.2024. </t>
  </si>
  <si>
    <t xml:space="preserve"> IZVRŠENJE 
1.-12.2024. </t>
  </si>
  <si>
    <t xml:space="preserve">IZVRŠENJE 
1.-12.2025. </t>
  </si>
  <si>
    <t>IZVORNI PLAN/ REBALANS
2025.</t>
  </si>
  <si>
    <t>IZVRŠENJE
1.-12.2025.</t>
  </si>
  <si>
    <t>45 Rashodi za dodatna ul.na nef.imovini</t>
  </si>
  <si>
    <t>Autorski honorari</t>
  </si>
  <si>
    <t>IZVOR 6.2.2.DONACIJE PK-PRENESENA SREDSTVA</t>
  </si>
  <si>
    <t>IZVOR 6.2.1. DONACIJE PK +6.2.2.2 DONACIJE PK-PRENESENA SRED.</t>
  </si>
  <si>
    <t>AKTIVNOST: ENERGETSKA OBNOVA OBJEKATA U ŠKOLSTVU</t>
  </si>
  <si>
    <t>Dodatna ulaganja na građevinskim objektima</t>
  </si>
  <si>
    <t>IZVOR 4.4.1. Prihodi za posebne namjene -Decentralizacija</t>
  </si>
  <si>
    <t>AKTIVNOST: KNJIŽNIČNA GRAĐA U ŠKOLSKIM KNJIŽNICAMA</t>
  </si>
  <si>
    <t>IZVOR 1.1.1. OPĆI PRIHODI I PRIMICI</t>
  </si>
  <si>
    <r>
      <t>I</t>
    </r>
    <r>
      <rPr>
        <b/>
        <sz val="10"/>
        <color theme="1"/>
        <rFont val="Arial"/>
        <family val="2"/>
      </rPr>
      <t>ZVOR 4.8.1 PRIHODI ZA POSEBNE NAMJENE PK</t>
    </r>
  </si>
  <si>
    <t>Knjige,umjetnička djela i ostale izložbene vrijednosti</t>
  </si>
  <si>
    <t>IZVOR 5.4.1</t>
  </si>
  <si>
    <t>POMOĆI PK</t>
  </si>
  <si>
    <t>Rashodi za nabavu neproizvedene dugotrajne imovine</t>
  </si>
  <si>
    <t>IZVOR 5.1.2. POMOĆI-PRENESENA SREDSTVA</t>
  </si>
  <si>
    <t>Doprinos za zdravstveno osiguranje</t>
  </si>
  <si>
    <t>Obvezni zdravstveni pregled</t>
  </si>
  <si>
    <t>Rashode za usluge</t>
  </si>
  <si>
    <t>Plaće</t>
  </si>
  <si>
    <r>
      <rPr>
        <b/>
        <sz val="10"/>
        <color theme="1"/>
        <rFont val="Arial"/>
        <family val="2"/>
      </rPr>
      <t>IZVOR 5.3.2. POMOĆI EU-PRENESENA SREDST</t>
    </r>
    <r>
      <rPr>
        <sz val="10"/>
        <color theme="1"/>
        <rFont val="Arial"/>
        <family val="2"/>
      </rPr>
      <t>VA</t>
    </r>
  </si>
  <si>
    <t>AKTIVNOST: NABAVA UDŽBENIKA I DRUGIH OBRAZOV.MATERIJALA</t>
  </si>
  <si>
    <t>IZVOR 4.8.1.-PRIHODI ZA POSEBNE NAMJENEPRIHODI ZA POSEBNE NAMJENE  PK</t>
  </si>
  <si>
    <t>IZVOR 5.1.1.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</si>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</sst>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;[Red]0.00"/>
    <numFmt numFmtId="165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23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4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3" fillId="6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 applyProtection="1">
      <alignment horizontal="right" wrapText="1"/>
    </xf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5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2" fontId="0" fillId="6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9" fillId="5" borderId="3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0" fillId="0" borderId="0" xfId="0" applyFill="1"/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4" fontId="20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9" fillId="8" borderId="3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10" fillId="8" borderId="3" xfId="0" quotePrefix="1" applyFont="1" applyFill="1" applyBorder="1" applyAlignment="1">
      <alignment horizontal="left" vertical="center"/>
    </xf>
    <xf numFmtId="4" fontId="3" fillId="8" borderId="3" xfId="0" applyNumberFormat="1" applyFont="1" applyFill="1" applyBorder="1" applyAlignment="1">
      <alignment horizontal="right"/>
    </xf>
    <xf numFmtId="4" fontId="0" fillId="8" borderId="3" xfId="0" applyNumberFormat="1" applyFill="1" applyBorder="1"/>
    <xf numFmtId="2" fontId="0" fillId="8" borderId="3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21" fillId="7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vertical="center"/>
    </xf>
    <xf numFmtId="4" fontId="21" fillId="4" borderId="2" xfId="0" applyNumberFormat="1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4" fontId="22" fillId="7" borderId="3" xfId="0" applyNumberFormat="1" applyFont="1" applyFill="1" applyBorder="1"/>
    <xf numFmtId="164" fontId="22" fillId="7" borderId="3" xfId="0" applyNumberFormat="1" applyFont="1" applyFill="1" applyBorder="1"/>
    <xf numFmtId="0" fontId="22" fillId="0" borderId="3" xfId="0" applyFont="1" applyBorder="1"/>
    <xf numFmtId="4" fontId="22" fillId="0" borderId="3" xfId="0" applyNumberFormat="1" applyFont="1" applyBorder="1"/>
    <xf numFmtId="164" fontId="22" fillId="2" borderId="3" xfId="0" applyNumberFormat="1" applyFont="1" applyFill="1" applyBorder="1"/>
    <xf numFmtId="0" fontId="22" fillId="2" borderId="3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left" vertical="center"/>
    </xf>
    <xf numFmtId="4" fontId="22" fillId="2" borderId="3" xfId="0" applyNumberFormat="1" applyFont="1" applyFill="1" applyBorder="1"/>
    <xf numFmtId="4" fontId="23" fillId="2" borderId="3" xfId="0" applyNumberFormat="1" applyFont="1" applyFill="1" applyBorder="1"/>
    <xf numFmtId="0" fontId="22" fillId="0" borderId="0" xfId="0" applyFont="1"/>
    <xf numFmtId="4" fontId="22" fillId="0" borderId="0" xfId="0" applyNumberFormat="1" applyFont="1"/>
    <xf numFmtId="0" fontId="21" fillId="7" borderId="3" xfId="0" applyFont="1" applyFill="1" applyBorder="1" applyAlignment="1">
      <alignment horizontal="center"/>
    </xf>
    <xf numFmtId="4" fontId="21" fillId="7" borderId="3" xfId="0" applyNumberFormat="1" applyFont="1" applyFill="1" applyBorder="1" applyAlignment="1">
      <alignment vertical="center"/>
    </xf>
    <xf numFmtId="2" fontId="22" fillId="7" borderId="3" xfId="0" applyNumberFormat="1" applyFont="1" applyFill="1" applyBorder="1" applyAlignment="1">
      <alignment vertical="center"/>
    </xf>
    <xf numFmtId="4" fontId="22" fillId="4" borderId="3" xfId="0" applyNumberFormat="1" applyFont="1" applyFill="1" applyBorder="1"/>
    <xf numFmtId="0" fontId="22" fillId="9" borderId="3" xfId="0" applyFont="1" applyFill="1" applyBorder="1"/>
    <xf numFmtId="4" fontId="22" fillId="9" borderId="3" xfId="0" applyNumberFormat="1" applyFont="1" applyFill="1" applyBorder="1"/>
    <xf numFmtId="164" fontId="22" fillId="9" borderId="3" xfId="0" applyNumberFormat="1" applyFont="1" applyFill="1" applyBorder="1"/>
    <xf numFmtId="2" fontId="22" fillId="9" borderId="3" xfId="0" applyNumberFormat="1" applyFont="1" applyFill="1" applyBorder="1" applyAlignment="1">
      <alignment vertical="center"/>
    </xf>
    <xf numFmtId="2" fontId="22" fillId="2" borderId="3" xfId="0" applyNumberFormat="1" applyFont="1" applyFill="1" applyBorder="1" applyAlignment="1">
      <alignment vertical="center"/>
    </xf>
    <xf numFmtId="0" fontId="22" fillId="2" borderId="3" xfId="0" applyFont="1" applyFill="1" applyBorder="1"/>
    <xf numFmtId="0" fontId="22" fillId="0" borderId="1" xfId="0" applyFont="1" applyBorder="1"/>
    <xf numFmtId="0" fontId="22" fillId="0" borderId="4" xfId="0" applyFont="1" applyBorder="1"/>
    <xf numFmtId="164" fontId="22" fillId="4" borderId="3" xfId="0" applyNumberFormat="1" applyFont="1" applyFill="1" applyBorder="1"/>
    <xf numFmtId="2" fontId="22" fillId="4" borderId="3" xfId="0" applyNumberFormat="1" applyFont="1" applyFill="1" applyBorder="1" applyAlignment="1">
      <alignment vertical="center"/>
    </xf>
    <xf numFmtId="164" fontId="22" fillId="10" borderId="3" xfId="0" applyNumberFormat="1" applyFont="1" applyFill="1" applyBorder="1"/>
    <xf numFmtId="2" fontId="22" fillId="10" borderId="3" xfId="0" applyNumberFormat="1" applyFont="1" applyFill="1" applyBorder="1" applyAlignment="1">
      <alignment vertical="center"/>
    </xf>
    <xf numFmtId="0" fontId="22" fillId="10" borderId="3" xfId="0" applyFont="1" applyFill="1" applyBorder="1"/>
    <xf numFmtId="4" fontId="22" fillId="10" borderId="3" xfId="0" applyNumberFormat="1" applyFont="1" applyFill="1" applyBorder="1"/>
    <xf numFmtId="0" fontId="22" fillId="0" borderId="0" xfId="0" applyFont="1" applyBorder="1"/>
    <xf numFmtId="4" fontId="22" fillId="0" borderId="0" xfId="0" applyNumberFormat="1" applyFont="1" applyBorder="1"/>
    <xf numFmtId="164" fontId="22" fillId="2" borderId="0" xfId="0" applyNumberFormat="1" applyFont="1" applyFill="1" applyBorder="1"/>
    <xf numFmtId="0" fontId="25" fillId="0" borderId="3" xfId="0" applyFont="1" applyBorder="1"/>
    <xf numFmtId="0" fontId="25" fillId="2" borderId="3" xfId="0" applyFont="1" applyFill="1" applyBorder="1" applyAlignment="1">
      <alignment horizontal="right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right" vertical="center"/>
    </xf>
    <xf numFmtId="0" fontId="20" fillId="7" borderId="3" xfId="0" applyFont="1" applyFill="1" applyBorder="1"/>
    <xf numFmtId="0" fontId="22" fillId="11" borderId="3" xfId="0" applyFont="1" applyFill="1" applyBorder="1"/>
    <xf numFmtId="4" fontId="22" fillId="11" borderId="3" xfId="0" applyNumberFormat="1" applyFont="1" applyFill="1" applyBorder="1"/>
    <xf numFmtId="164" fontId="22" fillId="11" borderId="3" xfId="0" applyNumberFormat="1" applyFont="1" applyFill="1" applyBorder="1"/>
    <xf numFmtId="2" fontId="22" fillId="11" borderId="3" xfId="0" applyNumberFormat="1" applyFont="1" applyFill="1" applyBorder="1" applyAlignment="1">
      <alignment vertical="center"/>
    </xf>
    <xf numFmtId="0" fontId="25" fillId="11" borderId="3" xfId="0" applyFont="1" applyFill="1" applyBorder="1"/>
    <xf numFmtId="0" fontId="22" fillId="7" borderId="4" xfId="0" applyFont="1" applyFill="1" applyBorder="1"/>
    <xf numFmtId="0" fontId="20" fillId="7" borderId="1" xfId="0" applyFont="1" applyFill="1" applyBorder="1"/>
    <xf numFmtId="0" fontId="20" fillId="7" borderId="4" xfId="0" applyFont="1" applyFill="1" applyBorder="1"/>
    <xf numFmtId="4" fontId="22" fillId="0" borderId="3" xfId="0" applyNumberFormat="1" applyFont="1" applyFill="1" applyBorder="1"/>
    <xf numFmtId="0" fontId="22" fillId="0" borderId="3" xfId="0" applyFont="1" applyFill="1" applyBorder="1"/>
    <xf numFmtId="164" fontId="22" fillId="0" borderId="3" xfId="0" applyNumberFormat="1" applyFont="1" applyFill="1" applyBorder="1"/>
    <xf numFmtId="2" fontId="22" fillId="0" borderId="3" xfId="0" applyNumberFormat="1" applyFont="1" applyFill="1" applyBorder="1" applyAlignment="1">
      <alignment vertical="center"/>
    </xf>
    <xf numFmtId="0" fontId="20" fillId="4" borderId="3" xfId="0" applyFont="1" applyFill="1" applyBorder="1"/>
    <xf numFmtId="0" fontId="23" fillId="0" borderId="3" xfId="0" applyFont="1" applyFill="1" applyBorder="1"/>
    <xf numFmtId="0" fontId="26" fillId="6" borderId="3" xfId="0" quotePrefix="1" applyFont="1" applyFill="1" applyBorder="1" applyAlignment="1">
      <alignment horizontal="left" vertical="center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22" fillId="2" borderId="3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/>
    <xf numFmtId="2" fontId="28" fillId="2" borderId="3" xfId="0" applyNumberFormat="1" applyFont="1" applyFill="1" applyBorder="1" applyAlignment="1">
      <alignment horizontal="center"/>
    </xf>
    <xf numFmtId="0" fontId="23" fillId="4" borderId="3" xfId="0" applyFont="1" applyFill="1" applyBorder="1"/>
    <xf numFmtId="0" fontId="22" fillId="4" borderId="3" xfId="0" applyFont="1" applyFill="1" applyBorder="1"/>
    <xf numFmtId="0" fontId="21" fillId="4" borderId="3" xfId="0" applyFont="1" applyFill="1" applyBorder="1"/>
    <xf numFmtId="0" fontId="22" fillId="12" borderId="3" xfId="0" applyFont="1" applyFill="1" applyBorder="1"/>
    <xf numFmtId="4" fontId="22" fillId="12" borderId="3" xfId="0" applyNumberFormat="1" applyFont="1" applyFill="1" applyBorder="1"/>
    <xf numFmtId="164" fontId="22" fillId="12" borderId="3" xfId="0" applyNumberFormat="1" applyFont="1" applyFill="1" applyBorder="1"/>
    <xf numFmtId="2" fontId="22" fillId="12" borderId="3" xfId="0" applyNumberFormat="1" applyFont="1" applyFill="1" applyBorder="1" applyAlignment="1">
      <alignment vertical="center"/>
    </xf>
    <xf numFmtId="4" fontId="29" fillId="6" borderId="3" xfId="0" applyNumberFormat="1" applyFont="1" applyFill="1" applyBorder="1" applyAlignment="1">
      <alignment horizontal="right"/>
    </xf>
    <xf numFmtId="4" fontId="29" fillId="4" borderId="3" xfId="0" applyNumberFormat="1" applyFont="1" applyFill="1" applyBorder="1" applyAlignment="1">
      <alignment horizontal="right"/>
    </xf>
    <xf numFmtId="165" fontId="22" fillId="0" borderId="3" xfId="0" applyNumberFormat="1" applyFont="1" applyBorder="1"/>
    <xf numFmtId="43" fontId="22" fillId="2" borderId="0" xfId="1" applyNumberFormat="1" applyFont="1" applyFill="1" applyAlignment="1"/>
    <xf numFmtId="0" fontId="21" fillId="4" borderId="1" xfId="0" applyFont="1" applyFill="1" applyBorder="1"/>
    <xf numFmtId="0" fontId="22" fillId="4" borderId="4" xfId="0" applyFont="1" applyFill="1" applyBorder="1"/>
    <xf numFmtId="0" fontId="21" fillId="4" borderId="4" xfId="0" applyFont="1" applyFill="1" applyBorder="1"/>
    <xf numFmtId="0" fontId="22" fillId="0" borderId="1" xfId="0" applyFont="1" applyFill="1" applyBorder="1" applyAlignment="1">
      <alignment horizontal="right"/>
    </xf>
    <xf numFmtId="0" fontId="22" fillId="0" borderId="4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1" fillId="7" borderId="1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21" fillId="4" borderId="3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left" vertical="center"/>
    </xf>
    <xf numFmtId="0" fontId="24" fillId="7" borderId="4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7" borderId="4" xfId="0" applyFont="1" applyFill="1" applyBorder="1" applyAlignment="1">
      <alignment horizontal="left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0"/>
  <sheetViews>
    <sheetView topLeftCell="B4" zoomScale="110" zoomScaleNormal="110" workbookViewId="0">
      <selection activeCell="H14" sqref="H14"/>
    </sheetView>
  </sheetViews>
  <sheetFormatPr defaultRowHeight="15" x14ac:dyDescent="0.25"/>
  <cols>
    <col min="6" max="8" width="25.28515625" customWidth="1"/>
    <col min="9" max="9" width="25.28515625" hidden="1" customWidth="1"/>
    <col min="10" max="10" width="25.28515625" customWidth="1"/>
    <col min="11" max="11" width="9.140625" customWidth="1"/>
  </cols>
  <sheetData>
    <row r="1" spans="2:12" x14ac:dyDescent="0.25">
      <c r="B1" s="102" t="s">
        <v>115</v>
      </c>
    </row>
    <row r="2" spans="2:12" ht="42" customHeight="1" x14ac:dyDescent="0.25">
      <c r="B2" s="183" t="s">
        <v>213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2:12" ht="18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ht="18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2" ht="15.75" x14ac:dyDescent="0.25">
      <c r="B5" s="183" t="s">
        <v>8</v>
      </c>
      <c r="C5" s="183"/>
      <c r="D5" s="183"/>
      <c r="E5" s="183"/>
      <c r="F5" s="183"/>
      <c r="G5" s="183"/>
      <c r="H5" s="183"/>
      <c r="I5" s="183"/>
      <c r="J5" s="193"/>
      <c r="K5" s="193"/>
    </row>
    <row r="6" spans="2:12" ht="36" customHeight="1" x14ac:dyDescent="0.3">
      <c r="B6" s="194"/>
      <c r="C6" s="194"/>
      <c r="D6" s="194"/>
      <c r="E6" s="15"/>
      <c r="F6" s="15"/>
      <c r="G6" s="15"/>
      <c r="H6" s="15"/>
      <c r="I6" s="15"/>
      <c r="J6" s="3"/>
      <c r="K6" s="3"/>
    </row>
    <row r="7" spans="2:12" ht="18" customHeight="1" x14ac:dyDescent="0.25">
      <c r="B7" s="183" t="s">
        <v>32</v>
      </c>
      <c r="C7" s="195"/>
      <c r="D7" s="195"/>
      <c r="E7" s="195"/>
      <c r="F7" s="195"/>
      <c r="G7" s="195"/>
      <c r="H7" s="195"/>
      <c r="I7" s="195"/>
      <c r="J7" s="195"/>
      <c r="K7" s="195"/>
    </row>
    <row r="8" spans="2:12" ht="18" customHeight="1" x14ac:dyDescent="0.3">
      <c r="B8" s="28"/>
      <c r="C8" s="29"/>
      <c r="D8" s="29"/>
      <c r="E8" s="29"/>
      <c r="F8" s="29"/>
      <c r="G8" s="29"/>
      <c r="H8" s="29"/>
      <c r="I8" s="29"/>
      <c r="J8" s="29"/>
      <c r="K8" s="29"/>
    </row>
    <row r="9" spans="2:12" x14ac:dyDescent="0.25">
      <c r="B9" s="184" t="s">
        <v>39</v>
      </c>
      <c r="C9" s="184"/>
      <c r="D9" s="184"/>
      <c r="E9" s="184"/>
      <c r="F9" s="184"/>
      <c r="G9" s="4"/>
      <c r="H9" s="4"/>
      <c r="I9" s="4"/>
      <c r="J9" s="4"/>
      <c r="K9" s="18"/>
    </row>
    <row r="10" spans="2:12" ht="25.5" x14ac:dyDescent="0.25">
      <c r="B10" s="185" t="s">
        <v>6</v>
      </c>
      <c r="C10" s="185"/>
      <c r="D10" s="185"/>
      <c r="E10" s="185"/>
      <c r="F10" s="185"/>
      <c r="G10" s="20" t="s">
        <v>224</v>
      </c>
      <c r="H10" s="1" t="s">
        <v>248</v>
      </c>
      <c r="I10" s="1" t="s">
        <v>22</v>
      </c>
      <c r="J10" s="20" t="s">
        <v>249</v>
      </c>
      <c r="K10" s="1" t="s">
        <v>10</v>
      </c>
      <c r="L10" s="1" t="s">
        <v>23</v>
      </c>
    </row>
    <row r="11" spans="2:12" s="23" customFormat="1" ht="11.25" x14ac:dyDescent="0.2">
      <c r="B11" s="186">
        <v>1</v>
      </c>
      <c r="C11" s="186"/>
      <c r="D11" s="186"/>
      <c r="E11" s="186"/>
      <c r="F11" s="186"/>
      <c r="G11" s="22">
        <v>2</v>
      </c>
      <c r="H11" s="21">
        <v>3</v>
      </c>
      <c r="I11" s="21">
        <v>4</v>
      </c>
      <c r="J11" s="21">
        <v>4</v>
      </c>
      <c r="K11" s="21" t="s">
        <v>117</v>
      </c>
      <c r="L11" s="21" t="s">
        <v>118</v>
      </c>
    </row>
    <row r="12" spans="2:12" ht="14.45" x14ac:dyDescent="0.3">
      <c r="B12" s="188" t="s">
        <v>0</v>
      </c>
      <c r="C12" s="189"/>
      <c r="D12" s="189"/>
      <c r="E12" s="189"/>
      <c r="F12" s="190"/>
      <c r="G12" s="36">
        <v>1617464.23</v>
      </c>
      <c r="H12" s="36">
        <f>SUM(H13:H14)</f>
        <v>2056495.29</v>
      </c>
      <c r="I12" s="36"/>
      <c r="J12" s="36">
        <v>1829295.73</v>
      </c>
      <c r="K12" s="36">
        <f>IFERROR(J12/G12*100,"")</f>
        <v>113.09651836937378</v>
      </c>
      <c r="L12" s="36">
        <f>IFERROR(J12/H12*100,"")</f>
        <v>88.952099180348725</v>
      </c>
    </row>
    <row r="13" spans="2:12" ht="14.45" x14ac:dyDescent="0.3">
      <c r="B13" s="187" t="s">
        <v>25</v>
      </c>
      <c r="C13" s="191"/>
      <c r="D13" s="191"/>
      <c r="E13" s="191"/>
      <c r="F13" s="192"/>
      <c r="G13" s="40">
        <v>1617464.23</v>
      </c>
      <c r="H13" s="40">
        <v>2056495.29</v>
      </c>
      <c r="I13" s="37"/>
      <c r="J13" s="40">
        <v>1829295.73</v>
      </c>
      <c r="K13" s="33">
        <f t="shared" ref="K13:K17" si="0">IFERROR(J13/G13*100,"")</f>
        <v>113.09651836937378</v>
      </c>
      <c r="L13" s="33">
        <v>94.27</v>
      </c>
    </row>
    <row r="14" spans="2:12" ht="14.45" x14ac:dyDescent="0.3">
      <c r="B14" s="196" t="s">
        <v>26</v>
      </c>
      <c r="C14" s="192"/>
      <c r="D14" s="192"/>
      <c r="E14" s="192"/>
      <c r="F14" s="192"/>
      <c r="G14" s="40">
        <v>0</v>
      </c>
      <c r="H14" s="40">
        <v>0</v>
      </c>
      <c r="I14" s="37"/>
      <c r="J14" s="40">
        <v>0</v>
      </c>
      <c r="K14" s="95" t="str">
        <f t="shared" si="0"/>
        <v/>
      </c>
      <c r="L14" s="95" t="str">
        <f t="shared" ref="L14:L17" si="1">IFERROR(J14/H14*100,"")</f>
        <v/>
      </c>
    </row>
    <row r="15" spans="2:12" ht="14.45" x14ac:dyDescent="0.3">
      <c r="B15" s="200" t="s">
        <v>1</v>
      </c>
      <c r="C15" s="201"/>
      <c r="D15" s="201"/>
      <c r="E15" s="201"/>
      <c r="F15" s="202"/>
      <c r="G15" s="36">
        <v>1619445.13</v>
      </c>
      <c r="H15" s="36">
        <v>2133409.3199999998</v>
      </c>
      <c r="I15" s="36"/>
      <c r="J15" s="36">
        <v>1994318.91</v>
      </c>
      <c r="K15" s="36">
        <f t="shared" si="0"/>
        <v>123.14828536364182</v>
      </c>
      <c r="L15" s="36">
        <f t="shared" si="1"/>
        <v>93.4803692523477</v>
      </c>
    </row>
    <row r="16" spans="2:12" ht="14.45" x14ac:dyDescent="0.3">
      <c r="B16" s="198" t="s">
        <v>27</v>
      </c>
      <c r="C16" s="191"/>
      <c r="D16" s="191"/>
      <c r="E16" s="191"/>
      <c r="F16" s="191"/>
      <c r="G16" s="40">
        <v>1590502.05</v>
      </c>
      <c r="H16" s="40"/>
      <c r="I16" s="37"/>
      <c r="J16" s="40">
        <v>1978663.18</v>
      </c>
      <c r="K16" s="33">
        <f t="shared" si="0"/>
        <v>124.40494370944066</v>
      </c>
      <c r="L16" s="33" t="str">
        <f t="shared" si="1"/>
        <v/>
      </c>
    </row>
    <row r="17" spans="2:23" ht="14.45" x14ac:dyDescent="0.3">
      <c r="B17" s="199" t="s">
        <v>28</v>
      </c>
      <c r="C17" s="192"/>
      <c r="D17" s="192"/>
      <c r="E17" s="192"/>
      <c r="F17" s="192"/>
      <c r="G17" s="41">
        <v>28943.08</v>
      </c>
      <c r="H17" s="41"/>
      <c r="I17" s="38"/>
      <c r="J17" s="41">
        <v>15655.73</v>
      </c>
      <c r="K17" s="33">
        <f t="shared" si="0"/>
        <v>54.091444310695337</v>
      </c>
      <c r="L17" s="33" t="str">
        <f t="shared" si="1"/>
        <v/>
      </c>
    </row>
    <row r="18" spans="2:23" x14ac:dyDescent="0.25">
      <c r="B18" s="197" t="s">
        <v>36</v>
      </c>
      <c r="C18" s="189"/>
      <c r="D18" s="189"/>
      <c r="E18" s="189"/>
      <c r="F18" s="189"/>
      <c r="G18" s="36">
        <f>G12-G15</f>
        <v>-1980.8999999999069</v>
      </c>
      <c r="H18" s="36">
        <f>H12-H15</f>
        <v>-76914.029999999795</v>
      </c>
      <c r="I18" s="39"/>
      <c r="J18" s="39">
        <f>J12-J15</f>
        <v>-165023.17999999993</v>
      </c>
      <c r="K18" s="36"/>
      <c r="L18" s="36"/>
    </row>
    <row r="19" spans="2:23" ht="18" x14ac:dyDescent="0.25">
      <c r="B19" s="15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2:23" ht="18" customHeight="1" x14ac:dyDescent="0.25">
      <c r="B20" s="184" t="s">
        <v>35</v>
      </c>
      <c r="C20" s="184"/>
      <c r="D20" s="184"/>
      <c r="E20" s="184"/>
      <c r="F20" s="184"/>
      <c r="G20" s="13"/>
      <c r="H20" s="13"/>
      <c r="I20" s="14"/>
      <c r="J20" s="14"/>
      <c r="K20" s="14"/>
      <c r="L20" s="14"/>
    </row>
    <row r="21" spans="2:23" ht="25.5" x14ac:dyDescent="0.25">
      <c r="B21" s="185" t="s">
        <v>6</v>
      </c>
      <c r="C21" s="185"/>
      <c r="D21" s="185"/>
      <c r="E21" s="185"/>
      <c r="F21" s="185"/>
      <c r="G21" s="20" t="s">
        <v>224</v>
      </c>
      <c r="H21" s="1" t="s">
        <v>248</v>
      </c>
      <c r="I21" s="1" t="s">
        <v>22</v>
      </c>
      <c r="J21" s="20" t="s">
        <v>249</v>
      </c>
      <c r="K21" s="1" t="s">
        <v>10</v>
      </c>
      <c r="L21" s="1" t="s">
        <v>23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2:23" s="23" customFormat="1" ht="11.25" x14ac:dyDescent="0.2">
      <c r="B22" s="186">
        <v>1</v>
      </c>
      <c r="C22" s="186"/>
      <c r="D22" s="186"/>
      <c r="E22" s="186"/>
      <c r="F22" s="186"/>
      <c r="G22" s="22">
        <v>2</v>
      </c>
      <c r="H22" s="21">
        <v>3</v>
      </c>
      <c r="I22" s="21">
        <v>4</v>
      </c>
      <c r="J22" s="21">
        <v>4</v>
      </c>
      <c r="K22" s="21" t="s">
        <v>12</v>
      </c>
      <c r="L22" s="21" t="s">
        <v>13</v>
      </c>
    </row>
    <row r="23" spans="2:23" ht="15.75" customHeight="1" x14ac:dyDescent="0.25">
      <c r="B23" s="187" t="s">
        <v>29</v>
      </c>
      <c r="C23" s="187"/>
      <c r="D23" s="187"/>
      <c r="E23" s="187"/>
      <c r="F23" s="187"/>
      <c r="G23" s="41"/>
      <c r="H23" s="38"/>
      <c r="I23" s="38"/>
      <c r="J23" s="38"/>
      <c r="K23" s="16"/>
      <c r="L23" s="1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2:23" x14ac:dyDescent="0.25">
      <c r="B24" s="187" t="s">
        <v>30</v>
      </c>
      <c r="C24" s="191"/>
      <c r="D24" s="191"/>
      <c r="E24" s="191"/>
      <c r="F24" s="191"/>
      <c r="G24" s="41"/>
      <c r="H24" s="38"/>
      <c r="I24" s="38"/>
      <c r="J24" s="38"/>
      <c r="K24" s="16"/>
      <c r="L24" s="1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2:23" s="32" customFormat="1" ht="15" customHeight="1" x14ac:dyDescent="0.25">
      <c r="B25" s="207" t="s">
        <v>31</v>
      </c>
      <c r="C25" s="207"/>
      <c r="D25" s="207"/>
      <c r="E25" s="207"/>
      <c r="F25" s="207"/>
      <c r="G25" s="36"/>
      <c r="H25" s="36"/>
      <c r="I25" s="36"/>
      <c r="J25" s="36"/>
      <c r="K25" s="17"/>
      <c r="L25" s="17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2:23" s="32" customFormat="1" ht="15" customHeight="1" x14ac:dyDescent="0.25">
      <c r="B26" s="42"/>
      <c r="C26" s="42"/>
      <c r="D26" s="42"/>
      <c r="E26" s="42"/>
      <c r="F26" s="42"/>
      <c r="G26" s="43"/>
      <c r="H26" s="43"/>
      <c r="I26" s="43"/>
      <c r="J26" s="43"/>
      <c r="K26" s="43"/>
      <c r="L26" s="4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2:23" s="32" customFormat="1" ht="15" customHeight="1" x14ac:dyDescent="0.25">
      <c r="B27" s="207" t="s">
        <v>33</v>
      </c>
      <c r="C27" s="207"/>
      <c r="D27" s="207"/>
      <c r="E27" s="207"/>
      <c r="F27" s="207"/>
      <c r="G27" s="36">
        <v>-13951.46</v>
      </c>
      <c r="H27" s="36"/>
      <c r="I27" s="36"/>
      <c r="J27" s="36">
        <v>2969.34</v>
      </c>
      <c r="K27" s="17"/>
      <c r="L27" s="17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2:23" x14ac:dyDescent="0.25">
      <c r="B28" s="197" t="s">
        <v>38</v>
      </c>
      <c r="C28" s="189"/>
      <c r="D28" s="189"/>
      <c r="E28" s="189"/>
      <c r="F28" s="189"/>
      <c r="G28" s="36">
        <v>2969.34</v>
      </c>
      <c r="H28" s="36"/>
      <c r="I28" s="36"/>
      <c r="J28" s="36">
        <v>-162053.84</v>
      </c>
      <c r="K28" s="17"/>
      <c r="L28" s="17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2:23" ht="11.25" customHeight="1" x14ac:dyDescent="0.25">
      <c r="B29" s="10"/>
      <c r="C29" s="11"/>
      <c r="D29" s="11"/>
      <c r="E29" s="11"/>
      <c r="F29" s="11"/>
      <c r="G29" s="12"/>
      <c r="H29" s="12"/>
      <c r="I29" s="12"/>
      <c r="J29" s="12"/>
      <c r="K29" s="12"/>
    </row>
    <row r="30" spans="2:23" ht="8.25" customHeight="1" x14ac:dyDescent="0.25"/>
    <row r="31" spans="2:23" ht="23.25" customHeight="1" x14ac:dyDescent="0.25">
      <c r="B31" s="206" t="s">
        <v>37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</row>
    <row r="32" spans="2:23" ht="15.7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25"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  <row r="34" spans="2:12" x14ac:dyDescent="0.25"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</row>
    <row r="35" spans="2:12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2:12" ht="15" customHeight="1" x14ac:dyDescent="0.25"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2:12" ht="36.75" customHeight="1" x14ac:dyDescent="0.25"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2:12" x14ac:dyDescent="0.25">
      <c r="B38" s="20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2:12" ht="15" customHeight="1" x14ac:dyDescent="0.25"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</row>
    <row r="40" spans="2:12" x14ac:dyDescent="0.25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</sheetData>
  <mergeCells count="28">
    <mergeCell ref="B20:F20"/>
    <mergeCell ref="B15:F15"/>
    <mergeCell ref="B33:L34"/>
    <mergeCell ref="B36:L37"/>
    <mergeCell ref="B39:L40"/>
    <mergeCell ref="B38:F38"/>
    <mergeCell ref="G38:K38"/>
    <mergeCell ref="B31:L31"/>
    <mergeCell ref="B25:F25"/>
    <mergeCell ref="B24:F24"/>
    <mergeCell ref="B27:F27"/>
    <mergeCell ref="B28:F28"/>
    <mergeCell ref="B2:L2"/>
    <mergeCell ref="B9:F9"/>
    <mergeCell ref="B21:F21"/>
    <mergeCell ref="B22:F22"/>
    <mergeCell ref="B23:F23"/>
    <mergeCell ref="B11:F11"/>
    <mergeCell ref="B12:F12"/>
    <mergeCell ref="B13:F13"/>
    <mergeCell ref="B5:K5"/>
    <mergeCell ref="B10:F10"/>
    <mergeCell ref="B6:D6"/>
    <mergeCell ref="B7:K7"/>
    <mergeCell ref="B14:F14"/>
    <mergeCell ref="B18:F18"/>
    <mergeCell ref="B16:F16"/>
    <mergeCell ref="B17:F1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opLeftCell="A72" zoomScale="90" zoomScaleNormal="90" workbookViewId="0">
      <selection activeCell="H12" sqref="H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5.7109375" customWidth="1"/>
    <col min="7" max="8" width="25.28515625" customWidth="1"/>
    <col min="9" max="9" width="0.42578125" hidden="1" customWidth="1"/>
    <col min="10" max="10" width="25.28515625" customWidth="1"/>
    <col min="11" max="12" width="15.7109375" customWidth="1"/>
  </cols>
  <sheetData>
    <row r="1" spans="1:12" x14ac:dyDescent="0.25">
      <c r="A1" s="102">
        <v>18282</v>
      </c>
      <c r="B1" s="102" t="s">
        <v>114</v>
      </c>
    </row>
    <row r="2" spans="1:12" ht="18" customHeight="1" x14ac:dyDescent="0.25">
      <c r="B2" s="15"/>
      <c r="C2" s="2"/>
      <c r="D2" s="2"/>
      <c r="E2" s="15"/>
      <c r="F2" s="2"/>
      <c r="G2" s="2"/>
      <c r="H2" s="2"/>
      <c r="I2" s="2"/>
      <c r="J2" s="2"/>
      <c r="K2" s="2"/>
    </row>
    <row r="3" spans="1:12" ht="15.75" customHeight="1" x14ac:dyDescent="0.25">
      <c r="B3" s="183" t="s">
        <v>8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17.45" x14ac:dyDescent="0.3">
      <c r="B4" s="2"/>
      <c r="C4" s="2"/>
      <c r="D4" s="2"/>
      <c r="E4" s="15"/>
      <c r="F4" s="2"/>
      <c r="G4" s="2"/>
      <c r="H4" s="2"/>
      <c r="I4" s="2"/>
      <c r="J4" s="3"/>
      <c r="K4" s="3"/>
    </row>
    <row r="5" spans="1:12" ht="18" customHeight="1" x14ac:dyDescent="0.25">
      <c r="B5" s="183" t="s">
        <v>34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ht="17.45" x14ac:dyDescent="0.3">
      <c r="B6" s="2"/>
      <c r="C6" s="2"/>
      <c r="D6" s="2"/>
      <c r="E6" s="15"/>
      <c r="F6" s="2"/>
      <c r="G6" s="2"/>
      <c r="H6" s="2"/>
      <c r="I6" s="2"/>
      <c r="J6" s="3"/>
      <c r="K6" s="3"/>
    </row>
    <row r="7" spans="1:12" ht="15.75" customHeight="1" x14ac:dyDescent="0.25">
      <c r="B7" s="183" t="s">
        <v>11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1:12" ht="17.45" x14ac:dyDescent="0.3">
      <c r="B8" s="2"/>
      <c r="C8" s="2"/>
      <c r="D8" s="2"/>
      <c r="E8" s="15"/>
      <c r="F8" s="2"/>
      <c r="G8" s="2"/>
      <c r="H8" s="2"/>
      <c r="I8" s="2"/>
      <c r="J8" s="3"/>
      <c r="K8" s="3"/>
    </row>
    <row r="9" spans="1:12" ht="32.25" customHeight="1" x14ac:dyDescent="0.25">
      <c r="B9" s="208" t="s">
        <v>6</v>
      </c>
      <c r="C9" s="209"/>
      <c r="D9" s="209"/>
      <c r="E9" s="209"/>
      <c r="F9" s="210"/>
      <c r="G9" s="30" t="s">
        <v>250</v>
      </c>
      <c r="H9" s="30" t="s">
        <v>248</v>
      </c>
      <c r="I9" s="30" t="s">
        <v>22</v>
      </c>
      <c r="J9" s="30" t="s">
        <v>249</v>
      </c>
      <c r="K9" s="30" t="s">
        <v>10</v>
      </c>
      <c r="L9" s="30" t="s">
        <v>23</v>
      </c>
    </row>
    <row r="10" spans="1:12" x14ac:dyDescent="0.25">
      <c r="A10" s="23"/>
      <c r="B10" s="211">
        <v>1</v>
      </c>
      <c r="C10" s="212"/>
      <c r="D10" s="212"/>
      <c r="E10" s="212"/>
      <c r="F10" s="213"/>
      <c r="G10" s="31">
        <v>2</v>
      </c>
      <c r="H10" s="31">
        <v>3</v>
      </c>
      <c r="I10" s="31">
        <v>4</v>
      </c>
      <c r="J10" s="31">
        <v>4</v>
      </c>
      <c r="K10" s="31" t="s">
        <v>117</v>
      </c>
      <c r="L10" s="31" t="s">
        <v>119</v>
      </c>
    </row>
    <row r="11" spans="1:12" ht="14.45" x14ac:dyDescent="0.3">
      <c r="A11" s="32"/>
      <c r="B11" s="58"/>
      <c r="C11" s="58"/>
      <c r="D11" s="58"/>
      <c r="E11" s="58"/>
      <c r="F11" s="58" t="s">
        <v>24</v>
      </c>
      <c r="G11" s="78">
        <f>G12</f>
        <v>1617464.23</v>
      </c>
      <c r="H11" s="78">
        <v>2056495.29</v>
      </c>
      <c r="I11" s="78"/>
      <c r="J11" s="59">
        <f>J12</f>
        <v>1829295.73</v>
      </c>
      <c r="K11" s="87">
        <f>(J11/G11)*100</f>
        <v>113.09651836937378</v>
      </c>
      <c r="L11" s="87">
        <f>(J11/H11)*100</f>
        <v>88.952099180348725</v>
      </c>
    </row>
    <row r="12" spans="1:12" ht="15.75" customHeight="1" x14ac:dyDescent="0.3">
      <c r="A12" s="32"/>
      <c r="B12" s="54">
        <v>6</v>
      </c>
      <c r="C12" s="54"/>
      <c r="D12" s="54"/>
      <c r="E12" s="54"/>
      <c r="F12" s="54" t="s">
        <v>2</v>
      </c>
      <c r="G12" s="62">
        <f>G13+G24+G30+G36+G27+G33</f>
        <v>1617464.23</v>
      </c>
      <c r="H12" s="62">
        <v>2056495.29</v>
      </c>
      <c r="I12" s="77"/>
      <c r="J12" s="60">
        <f>J13+J24+J27+J30+J36</f>
        <v>1829295.73</v>
      </c>
      <c r="K12" s="88">
        <f>(J12/G12)*100</f>
        <v>113.09651836937378</v>
      </c>
      <c r="L12" s="88">
        <f>(J12/H12)*100</f>
        <v>88.952099180348725</v>
      </c>
    </row>
    <row r="13" spans="1:12" ht="25.5" x14ac:dyDescent="0.25">
      <c r="A13" s="32"/>
      <c r="B13" s="48"/>
      <c r="C13" s="49">
        <v>63</v>
      </c>
      <c r="D13" s="49"/>
      <c r="E13" s="49"/>
      <c r="F13" s="49" t="s">
        <v>14</v>
      </c>
      <c r="G13" s="76">
        <v>1443257.18</v>
      </c>
      <c r="H13" s="76">
        <v>1664244.88</v>
      </c>
      <c r="I13" s="76"/>
      <c r="J13" s="71">
        <f>J14+J18+J21</f>
        <v>1536167.52</v>
      </c>
      <c r="K13" s="89">
        <f>(J13/G13)*100</f>
        <v>106.43754566320607</v>
      </c>
      <c r="L13" s="89">
        <f>(J13/H13)*100</f>
        <v>92.304175813357475</v>
      </c>
    </row>
    <row r="14" spans="1:12" x14ac:dyDescent="0.25">
      <c r="A14" s="32"/>
      <c r="B14" s="44"/>
      <c r="C14" s="44"/>
      <c r="D14" s="44">
        <v>636</v>
      </c>
      <c r="E14" s="44"/>
      <c r="F14" s="44" t="s">
        <v>40</v>
      </c>
      <c r="G14" s="67">
        <v>1378800.49</v>
      </c>
      <c r="H14" s="67"/>
      <c r="I14" s="67"/>
      <c r="J14" s="68">
        <v>1467908</v>
      </c>
      <c r="K14" s="83"/>
      <c r="L14" s="83"/>
    </row>
    <row r="15" spans="1:12" x14ac:dyDescent="0.25">
      <c r="A15" s="32"/>
      <c r="B15" s="6"/>
      <c r="C15" s="6"/>
      <c r="D15" s="6"/>
      <c r="E15" s="6">
        <v>6361</v>
      </c>
      <c r="F15" s="6" t="s">
        <v>41</v>
      </c>
      <c r="G15" s="33">
        <v>1377929.21</v>
      </c>
      <c r="H15" s="33"/>
      <c r="I15" s="33"/>
      <c r="J15" s="74">
        <v>1467308</v>
      </c>
      <c r="K15" s="84"/>
      <c r="L15" s="84"/>
    </row>
    <row r="16" spans="1:12" x14ac:dyDescent="0.25">
      <c r="A16" s="32"/>
      <c r="B16" s="6"/>
      <c r="C16" s="6"/>
      <c r="D16" s="6"/>
      <c r="E16" s="6">
        <v>6362</v>
      </c>
      <c r="F16" s="6" t="s">
        <v>76</v>
      </c>
      <c r="G16" s="33">
        <v>871.2</v>
      </c>
      <c r="H16" s="33"/>
      <c r="I16" s="33"/>
      <c r="J16" s="35">
        <v>600</v>
      </c>
      <c r="K16" s="85"/>
      <c r="L16" s="85"/>
    </row>
    <row r="17" spans="1:12" x14ac:dyDescent="0.25">
      <c r="A17" s="32"/>
      <c r="B17" s="6"/>
      <c r="C17" s="6"/>
      <c r="D17" s="6"/>
      <c r="E17" s="6"/>
      <c r="F17" s="6"/>
      <c r="G17" s="33"/>
      <c r="H17" s="33"/>
      <c r="I17" s="33"/>
      <c r="J17" s="35"/>
      <c r="K17" s="85"/>
      <c r="L17" s="85"/>
    </row>
    <row r="18" spans="1:12" x14ac:dyDescent="0.25">
      <c r="A18" s="32"/>
      <c r="B18" s="6"/>
      <c r="C18" s="6"/>
      <c r="D18" s="6">
        <v>638</v>
      </c>
      <c r="E18" s="6"/>
      <c r="F18" s="6" t="s">
        <v>103</v>
      </c>
      <c r="G18" s="33">
        <v>31866.400000000001</v>
      </c>
      <c r="H18" s="33"/>
      <c r="I18" s="33"/>
      <c r="J18" s="35">
        <v>7966.6</v>
      </c>
      <c r="K18" s="85"/>
      <c r="L18" s="85"/>
    </row>
    <row r="19" spans="1:12" x14ac:dyDescent="0.25">
      <c r="A19" s="32"/>
      <c r="B19" s="6"/>
      <c r="C19" s="6"/>
      <c r="D19" s="6"/>
      <c r="E19" s="6">
        <v>6381</v>
      </c>
      <c r="F19" s="6" t="s">
        <v>104</v>
      </c>
      <c r="G19" s="33">
        <v>31866.400000000001</v>
      </c>
      <c r="H19" s="33"/>
      <c r="I19" s="33"/>
      <c r="J19" s="35">
        <v>7966.6</v>
      </c>
      <c r="K19" s="85"/>
      <c r="L19" s="85"/>
    </row>
    <row r="20" spans="1:12" x14ac:dyDescent="0.25">
      <c r="A20" s="32"/>
      <c r="B20" s="6"/>
      <c r="C20" s="6"/>
      <c r="D20" s="6"/>
      <c r="E20" s="6"/>
      <c r="F20" s="6"/>
      <c r="G20" s="33"/>
      <c r="H20" s="33"/>
      <c r="I20" s="33"/>
      <c r="J20" s="35"/>
      <c r="K20" s="85"/>
      <c r="L20" s="85"/>
    </row>
    <row r="21" spans="1:12" x14ac:dyDescent="0.25">
      <c r="A21" s="32"/>
      <c r="B21" s="6"/>
      <c r="C21" s="6"/>
      <c r="D21" s="6">
        <v>639</v>
      </c>
      <c r="E21" s="6"/>
      <c r="F21" s="6" t="s">
        <v>105</v>
      </c>
      <c r="G21" s="33">
        <v>32590.29</v>
      </c>
      <c r="H21" s="33"/>
      <c r="I21" s="33"/>
      <c r="J21" s="35">
        <v>60292.92</v>
      </c>
      <c r="K21" s="85"/>
      <c r="L21" s="85"/>
    </row>
    <row r="22" spans="1:12" x14ac:dyDescent="0.25">
      <c r="A22" s="32"/>
      <c r="B22" s="6"/>
      <c r="C22" s="6"/>
      <c r="D22" s="6"/>
      <c r="E22" s="6">
        <v>6391</v>
      </c>
      <c r="F22" s="6" t="s">
        <v>105</v>
      </c>
      <c r="G22" s="33">
        <v>4924.34</v>
      </c>
      <c r="H22" s="33"/>
      <c r="I22" s="33"/>
      <c r="J22" s="35">
        <v>9043.9699999999993</v>
      </c>
      <c r="K22" s="85"/>
      <c r="L22" s="85"/>
    </row>
    <row r="23" spans="1:12" x14ac:dyDescent="0.25">
      <c r="A23" s="32"/>
      <c r="B23" s="6"/>
      <c r="C23" s="6"/>
      <c r="D23" s="6"/>
      <c r="E23" s="6">
        <v>6393</v>
      </c>
      <c r="F23" s="6" t="s">
        <v>106</v>
      </c>
      <c r="G23" s="33">
        <v>27665.95</v>
      </c>
      <c r="H23" s="33"/>
      <c r="I23" s="33"/>
      <c r="J23" s="35">
        <v>51248.95</v>
      </c>
      <c r="K23" s="85"/>
      <c r="L23" s="85"/>
    </row>
    <row r="24" spans="1:12" x14ac:dyDescent="0.25">
      <c r="A24" s="32"/>
      <c r="B24" s="50"/>
      <c r="C24" s="50">
        <v>64</v>
      </c>
      <c r="D24" s="50"/>
      <c r="E24" s="50"/>
      <c r="F24" s="50"/>
      <c r="G24" s="76">
        <v>0.24</v>
      </c>
      <c r="H24" s="76">
        <v>10</v>
      </c>
      <c r="I24" s="76"/>
      <c r="J24" s="71">
        <v>0.45</v>
      </c>
      <c r="K24" s="89">
        <f>(J24/G24)*100</f>
        <v>187.50000000000003</v>
      </c>
      <c r="L24" s="89">
        <f>(J24/H24)*100</f>
        <v>4.5</v>
      </c>
    </row>
    <row r="25" spans="1:12" x14ac:dyDescent="0.25">
      <c r="A25" s="32"/>
      <c r="B25" s="44"/>
      <c r="C25" s="44"/>
      <c r="D25" s="44">
        <v>641</v>
      </c>
      <c r="E25" s="44"/>
      <c r="F25" s="44"/>
      <c r="G25" s="67">
        <v>0.24</v>
      </c>
      <c r="H25" s="67"/>
      <c r="I25" s="67"/>
      <c r="J25" s="75">
        <v>0.45</v>
      </c>
      <c r="K25" s="83"/>
      <c r="L25" s="83"/>
    </row>
    <row r="26" spans="1:12" x14ac:dyDescent="0.25">
      <c r="A26" s="32"/>
      <c r="B26" s="6"/>
      <c r="C26" s="6"/>
      <c r="D26" s="6"/>
      <c r="E26" s="6">
        <v>6413</v>
      </c>
      <c r="F26" s="6"/>
      <c r="G26" s="33">
        <v>0.24</v>
      </c>
      <c r="H26" s="33"/>
      <c r="I26" s="33"/>
      <c r="J26" s="74">
        <v>0.45</v>
      </c>
      <c r="K26" s="84"/>
      <c r="L26" s="84"/>
    </row>
    <row r="27" spans="1:12" x14ac:dyDescent="0.25">
      <c r="A27" s="32"/>
      <c r="B27" s="50"/>
      <c r="C27" s="50">
        <v>65</v>
      </c>
      <c r="D27" s="50"/>
      <c r="E27" s="50"/>
      <c r="F27" s="50"/>
      <c r="G27" s="76">
        <f>G28</f>
        <v>10596.25</v>
      </c>
      <c r="H27" s="76">
        <v>12000</v>
      </c>
      <c r="I27" s="76"/>
      <c r="J27" s="71">
        <v>9420.44</v>
      </c>
      <c r="K27" s="89">
        <f>(J27/G27)*100</f>
        <v>88.903527191223318</v>
      </c>
      <c r="L27" s="89">
        <f>(J27/H27)*100</f>
        <v>78.503666666666675</v>
      </c>
    </row>
    <row r="28" spans="1:12" x14ac:dyDescent="0.25">
      <c r="A28" s="32"/>
      <c r="B28" s="44"/>
      <c r="C28" s="44"/>
      <c r="D28" s="44">
        <v>652</v>
      </c>
      <c r="E28" s="44"/>
      <c r="F28" s="44"/>
      <c r="G28" s="67">
        <v>10596.25</v>
      </c>
      <c r="H28" s="67"/>
      <c r="I28" s="67"/>
      <c r="J28" s="68">
        <v>9420.44</v>
      </c>
      <c r="K28" s="83"/>
      <c r="L28" s="83"/>
    </row>
    <row r="29" spans="1:12" x14ac:dyDescent="0.25">
      <c r="A29" s="32"/>
      <c r="B29" s="6"/>
      <c r="C29" s="6"/>
      <c r="D29" s="6"/>
      <c r="E29" s="6">
        <v>6526</v>
      </c>
      <c r="F29" s="6"/>
      <c r="G29" s="33">
        <v>10596.25</v>
      </c>
      <c r="H29" s="33"/>
      <c r="I29" s="33"/>
      <c r="J29" s="74">
        <v>9420.44</v>
      </c>
      <c r="K29" s="84"/>
      <c r="L29" s="84"/>
    </row>
    <row r="30" spans="1:12" ht="25.5" x14ac:dyDescent="0.25">
      <c r="A30" s="32"/>
      <c r="B30" s="50"/>
      <c r="C30" s="50">
        <v>66</v>
      </c>
      <c r="D30" s="51"/>
      <c r="E30" s="51"/>
      <c r="F30" s="49" t="s">
        <v>15</v>
      </c>
      <c r="G30" s="76">
        <v>1020.44</v>
      </c>
      <c r="H30" s="76">
        <v>7062</v>
      </c>
      <c r="I30" s="76"/>
      <c r="J30" s="71">
        <v>6730.6</v>
      </c>
      <c r="K30" s="89">
        <f>(J30/G30)*100</f>
        <v>659.57822115949978</v>
      </c>
      <c r="L30" s="89">
        <f>(J30/H30)*100</f>
        <v>95.307278391390554</v>
      </c>
    </row>
    <row r="31" spans="1:12" x14ac:dyDescent="0.25">
      <c r="A31" s="32"/>
      <c r="B31" s="50"/>
      <c r="C31" s="50"/>
      <c r="D31" s="51">
        <v>661</v>
      </c>
      <c r="E31" s="51"/>
      <c r="F31" s="49"/>
      <c r="G31" s="63">
        <v>1020.44</v>
      </c>
      <c r="H31" s="63"/>
      <c r="I31" s="76"/>
      <c r="J31" s="71">
        <v>3159.6</v>
      </c>
      <c r="K31" s="89"/>
      <c r="L31" s="89"/>
    </row>
    <row r="32" spans="1:12" x14ac:dyDescent="0.25">
      <c r="A32" s="32"/>
      <c r="B32" s="161"/>
      <c r="C32" s="50"/>
      <c r="D32" s="51"/>
      <c r="E32" s="51">
        <v>6615</v>
      </c>
      <c r="F32" s="49" t="s">
        <v>102</v>
      </c>
      <c r="G32" s="63">
        <v>1020.44</v>
      </c>
      <c r="H32" s="63"/>
      <c r="I32" s="76"/>
      <c r="J32" s="71">
        <v>3159.6</v>
      </c>
      <c r="K32" s="89"/>
      <c r="L32" s="89"/>
    </row>
    <row r="33" spans="1:18" x14ac:dyDescent="0.25">
      <c r="A33" s="32"/>
      <c r="B33" s="44"/>
      <c r="C33" s="45"/>
      <c r="D33" s="46">
        <v>663</v>
      </c>
      <c r="E33" s="46"/>
      <c r="F33" s="47" t="s">
        <v>42</v>
      </c>
      <c r="G33" s="67">
        <v>3462</v>
      </c>
      <c r="H33" s="67"/>
      <c r="I33" s="67"/>
      <c r="J33" s="68">
        <v>3571</v>
      </c>
      <c r="K33" s="83"/>
      <c r="L33" s="83"/>
    </row>
    <row r="34" spans="1:18" x14ac:dyDescent="0.25">
      <c r="A34" s="32"/>
      <c r="B34" s="6"/>
      <c r="C34" s="19"/>
      <c r="D34" s="7"/>
      <c r="E34" s="7">
        <v>6631</v>
      </c>
      <c r="F34" s="8" t="s">
        <v>110</v>
      </c>
      <c r="G34" s="33">
        <v>2400</v>
      </c>
      <c r="H34" s="33"/>
      <c r="I34" s="33"/>
      <c r="J34" s="35">
        <v>3040</v>
      </c>
      <c r="K34" s="85"/>
      <c r="L34" s="85"/>
    </row>
    <row r="35" spans="1:18" x14ac:dyDescent="0.25">
      <c r="A35" s="32"/>
      <c r="B35" s="6"/>
      <c r="C35" s="6"/>
      <c r="D35" s="7"/>
      <c r="E35" s="7">
        <v>6632</v>
      </c>
      <c r="F35" s="8" t="s">
        <v>225</v>
      </c>
      <c r="G35" s="33">
        <v>1062</v>
      </c>
      <c r="H35" s="33"/>
      <c r="I35" s="33"/>
      <c r="J35" s="35">
        <v>531</v>
      </c>
      <c r="K35" s="85"/>
      <c r="L35" s="85"/>
    </row>
    <row r="36" spans="1:18" x14ac:dyDescent="0.25">
      <c r="A36" s="32"/>
      <c r="B36" s="52"/>
      <c r="C36" s="50">
        <v>67</v>
      </c>
      <c r="D36" s="51"/>
      <c r="E36" s="51"/>
      <c r="F36" s="49" t="s">
        <v>45</v>
      </c>
      <c r="G36" s="76">
        <f>G37</f>
        <v>159128.12</v>
      </c>
      <c r="H36" s="76">
        <v>373178.41</v>
      </c>
      <c r="I36" s="63"/>
      <c r="J36" s="71">
        <v>276976.71999999997</v>
      </c>
      <c r="K36" s="89">
        <f>(J36/G36)*100</f>
        <v>174.05894068251416</v>
      </c>
      <c r="L36" s="89">
        <f>(J36/H36)*100</f>
        <v>74.220992581001667</v>
      </c>
      <c r="R36" s="32"/>
    </row>
    <row r="37" spans="1:18" x14ac:dyDescent="0.25">
      <c r="A37" s="32"/>
      <c r="B37" s="44"/>
      <c r="C37" s="44"/>
      <c r="D37" s="46">
        <v>671</v>
      </c>
      <c r="E37" s="46"/>
      <c r="F37" s="72" t="s">
        <v>45</v>
      </c>
      <c r="G37" s="67">
        <v>159128.12</v>
      </c>
      <c r="H37" s="67"/>
      <c r="I37" s="67"/>
      <c r="J37" s="73">
        <v>276976.71999999997</v>
      </c>
      <c r="K37" s="83"/>
      <c r="L37" s="83"/>
    </row>
    <row r="38" spans="1:18" x14ac:dyDescent="0.25">
      <c r="B38" s="6"/>
      <c r="C38" s="6"/>
      <c r="D38" s="6"/>
      <c r="E38" s="6">
        <v>6711</v>
      </c>
      <c r="F38" s="24" t="s">
        <v>46</v>
      </c>
      <c r="G38" s="33">
        <v>132628.12</v>
      </c>
      <c r="H38" s="33"/>
      <c r="I38" s="33"/>
      <c r="J38" s="35">
        <v>214351.72</v>
      </c>
      <c r="K38" s="85"/>
      <c r="L38" s="85"/>
    </row>
    <row r="39" spans="1:18" x14ac:dyDescent="0.25">
      <c r="B39" s="6"/>
      <c r="C39" s="6"/>
      <c r="D39" s="6"/>
      <c r="E39" s="6">
        <v>6712</v>
      </c>
      <c r="F39" s="24" t="s">
        <v>44</v>
      </c>
      <c r="G39" s="33">
        <v>26500</v>
      </c>
      <c r="H39" s="33"/>
      <c r="I39" s="33"/>
      <c r="J39" s="35">
        <v>62625</v>
      </c>
      <c r="K39" s="85"/>
      <c r="L39" s="85"/>
    </row>
    <row r="40" spans="1:18" x14ac:dyDescent="0.25">
      <c r="B40" s="6"/>
      <c r="C40" s="6"/>
      <c r="D40" s="6"/>
      <c r="E40" s="6"/>
      <c r="F40" s="24"/>
      <c r="G40" s="5"/>
      <c r="H40" s="33"/>
      <c r="I40" s="33"/>
      <c r="J40" s="35"/>
      <c r="K40" s="85" t="str">
        <f t="shared" ref="K40" si="0">IFERROR(J40/G40*100,"")</f>
        <v/>
      </c>
      <c r="L40" s="85" t="str">
        <f t="shared" ref="L40" si="1">IFERROR(J40/H40*100,"")</f>
        <v/>
      </c>
    </row>
    <row r="41" spans="1:18" ht="15.75" customHeight="1" x14ac:dyDescent="0.25"/>
    <row r="42" spans="1:18" ht="15.75" customHeight="1" x14ac:dyDescent="0.25">
      <c r="B42" s="15"/>
      <c r="C42" s="15"/>
      <c r="D42" s="15"/>
      <c r="E42" s="15"/>
      <c r="F42" s="15"/>
      <c r="G42" s="15"/>
      <c r="H42" s="15"/>
      <c r="I42" s="15"/>
      <c r="J42" s="3"/>
      <c r="K42" s="3"/>
      <c r="L42" s="3"/>
    </row>
    <row r="43" spans="1:18" ht="33" customHeight="1" x14ac:dyDescent="0.25">
      <c r="B43" s="208" t="s">
        <v>6</v>
      </c>
      <c r="C43" s="209"/>
      <c r="D43" s="209"/>
      <c r="E43" s="209"/>
      <c r="F43" s="210"/>
      <c r="G43" s="30" t="s">
        <v>224</v>
      </c>
      <c r="H43" s="30" t="s">
        <v>248</v>
      </c>
      <c r="I43" s="30" t="s">
        <v>22</v>
      </c>
      <c r="J43" s="30" t="s">
        <v>249</v>
      </c>
      <c r="K43" s="30" t="s">
        <v>10</v>
      </c>
      <c r="L43" s="30" t="s">
        <v>23</v>
      </c>
    </row>
    <row r="44" spans="1:18" x14ac:dyDescent="0.25">
      <c r="A44" s="23"/>
      <c r="B44" s="211">
        <v>1</v>
      </c>
      <c r="C44" s="212"/>
      <c r="D44" s="212"/>
      <c r="E44" s="212"/>
      <c r="F44" s="213"/>
      <c r="G44" s="31">
        <v>2</v>
      </c>
      <c r="H44" s="31">
        <v>3</v>
      </c>
      <c r="I44" s="31">
        <v>4</v>
      </c>
      <c r="J44" s="31">
        <v>4</v>
      </c>
      <c r="K44" s="31" t="s">
        <v>117</v>
      </c>
      <c r="L44" s="31" t="s">
        <v>119</v>
      </c>
    </row>
    <row r="45" spans="1:18" x14ac:dyDescent="0.25">
      <c r="A45" s="32"/>
      <c r="B45" s="58"/>
      <c r="C45" s="58"/>
      <c r="D45" s="58"/>
      <c r="E45" s="58"/>
      <c r="F45" s="58" t="s">
        <v>20</v>
      </c>
      <c r="G45" s="78">
        <f>G46+G100</f>
        <v>1619445.13</v>
      </c>
      <c r="H45" s="61">
        <f>H46+H100</f>
        <v>2133409.3199999998</v>
      </c>
      <c r="I45" s="61"/>
      <c r="J45" s="59">
        <f>J46+J100</f>
        <v>1994318.9100000001</v>
      </c>
      <c r="K45" s="87">
        <v>109.28</v>
      </c>
      <c r="L45" s="87">
        <v>88.41</v>
      </c>
    </row>
    <row r="46" spans="1:18" x14ac:dyDescent="0.25">
      <c r="A46" s="32"/>
      <c r="B46" s="54">
        <v>3</v>
      </c>
      <c r="C46" s="54"/>
      <c r="D46" s="54"/>
      <c r="E46" s="54"/>
      <c r="F46" s="54" t="s">
        <v>3</v>
      </c>
      <c r="G46" s="77">
        <f>G47+G55+G88+G94+G97</f>
        <v>1590502.0499999998</v>
      </c>
      <c r="H46" s="62">
        <f>H47+H55+H88+H94+H97</f>
        <v>2066053.45</v>
      </c>
      <c r="I46" s="62"/>
      <c r="J46" s="60">
        <f>J47+J55+J88+J94+J97</f>
        <v>1978663.1800000002</v>
      </c>
      <c r="K46" s="88">
        <v>120.67</v>
      </c>
      <c r="L46" s="88">
        <v>94.52</v>
      </c>
    </row>
    <row r="47" spans="1:18" x14ac:dyDescent="0.25">
      <c r="A47" s="32"/>
      <c r="B47" s="48"/>
      <c r="C47" s="48">
        <v>31</v>
      </c>
      <c r="D47" s="49"/>
      <c r="E47" s="49"/>
      <c r="F47" s="49" t="s">
        <v>4</v>
      </c>
      <c r="G47" s="76">
        <f>G48+G50+G52</f>
        <v>1436215.23</v>
      </c>
      <c r="H47" s="76">
        <v>1779003.76</v>
      </c>
      <c r="I47" s="63"/>
      <c r="J47" s="71">
        <v>1754808.08</v>
      </c>
      <c r="K47" s="89"/>
      <c r="L47" s="89"/>
    </row>
    <row r="48" spans="1:18" x14ac:dyDescent="0.25">
      <c r="A48" s="79"/>
      <c r="B48" s="44"/>
      <c r="C48" s="44"/>
      <c r="D48" s="44">
        <v>311</v>
      </c>
      <c r="E48" s="44"/>
      <c r="F48" s="44" t="s">
        <v>16</v>
      </c>
      <c r="G48" s="65">
        <v>1188991.5900000001</v>
      </c>
      <c r="H48" s="65"/>
      <c r="I48" s="65"/>
      <c r="J48" s="66">
        <v>1458880.03</v>
      </c>
      <c r="K48" s="86"/>
      <c r="L48" s="86"/>
    </row>
    <row r="49" spans="1:12" x14ac:dyDescent="0.25">
      <c r="A49" s="32"/>
      <c r="B49" s="6"/>
      <c r="C49" s="6"/>
      <c r="D49" s="6"/>
      <c r="E49" s="6">
        <v>3111</v>
      </c>
      <c r="F49" s="6" t="s">
        <v>17</v>
      </c>
      <c r="G49" s="33">
        <v>1188991.5900000001</v>
      </c>
      <c r="H49" s="33"/>
      <c r="I49" s="33"/>
      <c r="J49" s="35">
        <v>1458880.03</v>
      </c>
      <c r="K49" s="85"/>
      <c r="L49" s="85"/>
    </row>
    <row r="50" spans="1:12" x14ac:dyDescent="0.25">
      <c r="A50" s="32"/>
      <c r="B50" s="44"/>
      <c r="C50" s="44"/>
      <c r="D50" s="44">
        <v>312</v>
      </c>
      <c r="E50" s="44"/>
      <c r="F50" s="44"/>
      <c r="G50" s="67">
        <v>51087.95</v>
      </c>
      <c r="H50" s="67"/>
      <c r="I50" s="67"/>
      <c r="J50" s="68">
        <v>55212.639999999999</v>
      </c>
      <c r="K50" s="83"/>
      <c r="L50" s="83"/>
    </row>
    <row r="51" spans="1:12" x14ac:dyDescent="0.25">
      <c r="A51" s="32"/>
      <c r="B51" s="6"/>
      <c r="C51" s="6"/>
      <c r="D51" s="6"/>
      <c r="E51" s="6">
        <v>3121</v>
      </c>
      <c r="F51" s="6" t="s">
        <v>47</v>
      </c>
      <c r="G51" s="33">
        <v>51087.95</v>
      </c>
      <c r="H51" s="33"/>
      <c r="I51" s="33"/>
      <c r="J51" s="35">
        <v>55212.639999999999</v>
      </c>
      <c r="K51" s="85"/>
      <c r="L51" s="85"/>
    </row>
    <row r="52" spans="1:12" x14ac:dyDescent="0.25">
      <c r="A52" s="32"/>
      <c r="B52" s="44"/>
      <c r="C52" s="44"/>
      <c r="D52" s="44">
        <v>313</v>
      </c>
      <c r="E52" s="44"/>
      <c r="F52" s="44" t="s">
        <v>48</v>
      </c>
      <c r="G52" s="67">
        <v>196135.69</v>
      </c>
      <c r="H52" s="67"/>
      <c r="I52" s="67"/>
      <c r="J52" s="68">
        <v>240715.41</v>
      </c>
      <c r="K52" s="83"/>
      <c r="L52" s="83"/>
    </row>
    <row r="53" spans="1:12" x14ac:dyDescent="0.25">
      <c r="A53" s="32"/>
      <c r="B53" s="6"/>
      <c r="C53" s="6"/>
      <c r="D53" s="6"/>
      <c r="E53" s="6">
        <v>3132</v>
      </c>
      <c r="F53" s="6" t="s">
        <v>49</v>
      </c>
      <c r="G53" s="33">
        <v>196135.69</v>
      </c>
      <c r="H53" s="33"/>
      <c r="I53" s="33"/>
      <c r="J53" s="35">
        <v>240715.41</v>
      </c>
      <c r="K53" s="85"/>
      <c r="L53" s="85"/>
    </row>
    <row r="54" spans="1:12" x14ac:dyDescent="0.25">
      <c r="A54" s="32"/>
      <c r="B54" s="6"/>
      <c r="C54" s="6"/>
      <c r="D54" s="6"/>
      <c r="E54" s="6">
        <v>3133</v>
      </c>
      <c r="F54" s="6" t="s">
        <v>50</v>
      </c>
      <c r="G54" s="33">
        <v>0</v>
      </c>
      <c r="H54" s="33"/>
      <c r="I54" s="33"/>
      <c r="J54" s="35">
        <v>0</v>
      </c>
      <c r="K54" s="85"/>
      <c r="L54" s="85"/>
    </row>
    <row r="55" spans="1:12" x14ac:dyDescent="0.25">
      <c r="A55" s="32"/>
      <c r="B55" s="50"/>
      <c r="C55" s="52">
        <v>32</v>
      </c>
      <c r="D55" s="51"/>
      <c r="E55" s="51"/>
      <c r="F55" s="50" t="s">
        <v>9</v>
      </c>
      <c r="G55" s="76">
        <f>G56+G61+G68+G80+G78</f>
        <v>152388.96999999997</v>
      </c>
      <c r="H55" s="76">
        <v>225371.41</v>
      </c>
      <c r="I55" s="63"/>
      <c r="J55" s="71">
        <v>168956.73</v>
      </c>
      <c r="K55" s="89">
        <v>95.45</v>
      </c>
      <c r="L55" s="89">
        <v>74.41</v>
      </c>
    </row>
    <row r="56" spans="1:12" x14ac:dyDescent="0.25">
      <c r="A56" s="32"/>
      <c r="B56" s="44"/>
      <c r="C56" s="44"/>
      <c r="D56" s="44">
        <v>321</v>
      </c>
      <c r="E56" s="44"/>
      <c r="F56" s="44" t="s">
        <v>18</v>
      </c>
      <c r="G56" s="67">
        <v>60809.75</v>
      </c>
      <c r="H56" s="67"/>
      <c r="I56" s="67"/>
      <c r="J56" s="68">
        <v>63396.61</v>
      </c>
      <c r="K56" s="83"/>
      <c r="L56" s="83"/>
    </row>
    <row r="57" spans="1:12" x14ac:dyDescent="0.25">
      <c r="A57" s="32"/>
      <c r="B57" s="6"/>
      <c r="C57" s="19"/>
      <c r="D57" s="6"/>
      <c r="E57" s="6">
        <v>3211</v>
      </c>
      <c r="F57" s="24" t="s">
        <v>19</v>
      </c>
      <c r="G57" s="33">
        <v>7099.13</v>
      </c>
      <c r="H57" s="33"/>
      <c r="I57" s="33"/>
      <c r="J57" s="35">
        <v>9286.3799999999992</v>
      </c>
      <c r="K57" s="85"/>
      <c r="L57" s="85"/>
    </row>
    <row r="58" spans="1:12" x14ac:dyDescent="0.25">
      <c r="A58" s="32"/>
      <c r="B58" s="6"/>
      <c r="C58" s="19"/>
      <c r="D58" s="7"/>
      <c r="E58" s="7">
        <v>3212</v>
      </c>
      <c r="F58" s="7" t="s">
        <v>51</v>
      </c>
      <c r="G58" s="33">
        <v>20410.95</v>
      </c>
      <c r="H58" s="33"/>
      <c r="I58" s="33"/>
      <c r="J58" s="35">
        <v>22419.43</v>
      </c>
      <c r="K58" s="85"/>
      <c r="L58" s="85" t="str">
        <f t="shared" ref="L58:L108" si="2">IFERROR(J58/H58*100,"")</f>
        <v/>
      </c>
    </row>
    <row r="59" spans="1:12" x14ac:dyDescent="0.25">
      <c r="A59" s="32"/>
      <c r="B59" s="6"/>
      <c r="C59" s="19"/>
      <c r="D59" s="7"/>
      <c r="E59" s="7">
        <v>3213</v>
      </c>
      <c r="F59" s="7" t="s">
        <v>52</v>
      </c>
      <c r="G59" s="33">
        <v>33299.67</v>
      </c>
      <c r="H59" s="33"/>
      <c r="I59" s="33"/>
      <c r="J59" s="35">
        <v>31690.799999999999</v>
      </c>
      <c r="K59" s="85"/>
      <c r="L59" s="85" t="str">
        <f t="shared" si="2"/>
        <v/>
      </c>
    </row>
    <row r="60" spans="1:12" x14ac:dyDescent="0.25">
      <c r="A60" s="32"/>
      <c r="B60" s="6"/>
      <c r="C60" s="19"/>
      <c r="D60" s="7"/>
      <c r="E60" s="7">
        <v>3214</v>
      </c>
      <c r="F60" s="7" t="s">
        <v>53</v>
      </c>
      <c r="G60" s="33"/>
      <c r="H60" s="33"/>
      <c r="I60" s="33"/>
      <c r="J60" s="35">
        <v>0</v>
      </c>
      <c r="K60" s="85"/>
      <c r="L60" s="85" t="str">
        <f t="shared" si="2"/>
        <v/>
      </c>
    </row>
    <row r="61" spans="1:12" x14ac:dyDescent="0.25">
      <c r="A61" s="32"/>
      <c r="B61" s="44"/>
      <c r="C61" s="45"/>
      <c r="D61" s="46">
        <v>322</v>
      </c>
      <c r="E61" s="46"/>
      <c r="F61" s="46" t="s">
        <v>88</v>
      </c>
      <c r="G61" s="67">
        <f>SUM(G62:G67)</f>
        <v>28478.319999999996</v>
      </c>
      <c r="H61" s="67"/>
      <c r="I61" s="67"/>
      <c r="J61" s="68">
        <v>31240.18</v>
      </c>
      <c r="K61" s="83"/>
      <c r="L61" s="83" t="str">
        <f t="shared" si="2"/>
        <v/>
      </c>
    </row>
    <row r="62" spans="1:12" x14ac:dyDescent="0.25">
      <c r="A62" s="32"/>
      <c r="B62" s="6"/>
      <c r="C62" s="19"/>
      <c r="D62" s="7"/>
      <c r="E62" s="7">
        <v>3221</v>
      </c>
      <c r="F62" s="7" t="s">
        <v>54</v>
      </c>
      <c r="G62" s="33">
        <v>8007.64</v>
      </c>
      <c r="H62" s="33"/>
      <c r="I62" s="33"/>
      <c r="J62" s="35">
        <v>9819.57</v>
      </c>
      <c r="K62" s="85"/>
      <c r="L62" s="85" t="str">
        <f t="shared" si="2"/>
        <v/>
      </c>
    </row>
    <row r="63" spans="1:12" x14ac:dyDescent="0.25">
      <c r="A63" s="32"/>
      <c r="B63" s="6"/>
      <c r="C63" s="19"/>
      <c r="D63" s="7"/>
      <c r="E63" s="7">
        <v>3222</v>
      </c>
      <c r="F63" s="7" t="s">
        <v>111</v>
      </c>
      <c r="G63" s="33">
        <v>24.48</v>
      </c>
      <c r="H63" s="33"/>
      <c r="I63" s="33"/>
      <c r="J63" s="35">
        <v>0</v>
      </c>
      <c r="K63" s="85"/>
      <c r="L63" s="85" t="str">
        <f t="shared" si="2"/>
        <v/>
      </c>
    </row>
    <row r="64" spans="1:12" x14ac:dyDescent="0.25">
      <c r="A64" s="32"/>
      <c r="B64" s="6"/>
      <c r="C64" s="19"/>
      <c r="D64" s="7"/>
      <c r="E64" s="7">
        <v>3223</v>
      </c>
      <c r="F64" s="7" t="s">
        <v>55</v>
      </c>
      <c r="G64" s="33">
        <v>18027.77</v>
      </c>
      <c r="H64" s="33"/>
      <c r="I64" s="33"/>
      <c r="J64" s="35">
        <v>18442.46</v>
      </c>
      <c r="K64" s="85"/>
      <c r="L64" s="85" t="str">
        <f t="shared" si="2"/>
        <v/>
      </c>
    </row>
    <row r="65" spans="1:12" x14ac:dyDescent="0.25">
      <c r="A65" s="32"/>
      <c r="B65" s="6"/>
      <c r="C65" s="19"/>
      <c r="D65" s="7"/>
      <c r="E65" s="7">
        <v>3224</v>
      </c>
      <c r="F65" s="7" t="s">
        <v>226</v>
      </c>
      <c r="G65" s="33">
        <v>1624.71</v>
      </c>
      <c r="H65" s="33"/>
      <c r="I65" s="33"/>
      <c r="J65" s="35">
        <v>1019.57</v>
      </c>
      <c r="K65" s="85"/>
      <c r="L65" s="85" t="str">
        <f t="shared" si="2"/>
        <v/>
      </c>
    </row>
    <row r="66" spans="1:12" x14ac:dyDescent="0.25">
      <c r="A66" s="32"/>
      <c r="B66" s="6"/>
      <c r="C66" s="19"/>
      <c r="D66" s="7"/>
      <c r="E66" s="7">
        <v>3225</v>
      </c>
      <c r="F66" s="7" t="s">
        <v>79</v>
      </c>
      <c r="G66" s="33">
        <v>386.12</v>
      </c>
      <c r="H66" s="33"/>
      <c r="I66" s="33"/>
      <c r="J66" s="35">
        <v>921.08</v>
      </c>
      <c r="K66" s="85"/>
      <c r="L66" s="85" t="str">
        <f t="shared" si="2"/>
        <v/>
      </c>
    </row>
    <row r="67" spans="1:12" x14ac:dyDescent="0.25">
      <c r="A67" s="32"/>
      <c r="B67" s="6"/>
      <c r="C67" s="19"/>
      <c r="D67" s="7"/>
      <c r="E67" s="7">
        <v>3227</v>
      </c>
      <c r="F67" s="7" t="s">
        <v>57</v>
      </c>
      <c r="G67" s="33">
        <v>407.6</v>
      </c>
      <c r="H67" s="33"/>
      <c r="I67" s="33"/>
      <c r="J67" s="35">
        <v>1037.5</v>
      </c>
      <c r="K67" s="85"/>
      <c r="L67" s="85" t="str">
        <f t="shared" si="2"/>
        <v/>
      </c>
    </row>
    <row r="68" spans="1:12" x14ac:dyDescent="0.25">
      <c r="A68" s="32"/>
      <c r="B68" s="44"/>
      <c r="C68" s="45"/>
      <c r="D68" s="46">
        <v>323</v>
      </c>
      <c r="E68" s="46"/>
      <c r="F68" s="46" t="s">
        <v>89</v>
      </c>
      <c r="G68" s="67">
        <f>SUM(G69:G77)</f>
        <v>45700.91</v>
      </c>
      <c r="H68" s="67"/>
      <c r="I68" s="67"/>
      <c r="J68" s="68">
        <v>53730.11</v>
      </c>
      <c r="K68" s="83"/>
      <c r="L68" s="83" t="str">
        <f t="shared" si="2"/>
        <v/>
      </c>
    </row>
    <row r="69" spans="1:12" x14ac:dyDescent="0.25">
      <c r="A69" s="32"/>
      <c r="B69" s="6"/>
      <c r="C69" s="19"/>
      <c r="D69" s="7"/>
      <c r="E69" s="7">
        <v>3231</v>
      </c>
      <c r="F69" s="7" t="s">
        <v>58</v>
      </c>
      <c r="G69" s="33">
        <v>1845.01</v>
      </c>
      <c r="H69" s="33"/>
      <c r="I69" s="33"/>
      <c r="J69" s="35">
        <v>1333.28</v>
      </c>
      <c r="K69" s="85"/>
      <c r="L69" s="85" t="str">
        <f t="shared" si="2"/>
        <v/>
      </c>
    </row>
    <row r="70" spans="1:12" x14ac:dyDescent="0.25">
      <c r="A70" s="32"/>
      <c r="B70" s="6"/>
      <c r="C70" s="19"/>
      <c r="D70" s="7"/>
      <c r="E70" s="7">
        <v>3232</v>
      </c>
      <c r="F70" s="7" t="s">
        <v>112</v>
      </c>
      <c r="G70" s="33">
        <v>5478.9</v>
      </c>
      <c r="H70" s="33"/>
      <c r="I70" s="33"/>
      <c r="J70" s="35">
        <v>12822.97</v>
      </c>
      <c r="K70" s="85"/>
      <c r="L70" s="85" t="str">
        <f t="shared" si="2"/>
        <v/>
      </c>
    </row>
    <row r="71" spans="1:12" x14ac:dyDescent="0.25">
      <c r="A71" s="32"/>
      <c r="B71" s="6"/>
      <c r="C71" s="19"/>
      <c r="D71" s="7"/>
      <c r="E71" s="7">
        <v>3233</v>
      </c>
      <c r="F71" s="7" t="s">
        <v>59</v>
      </c>
      <c r="G71" s="33">
        <v>111.94</v>
      </c>
      <c r="H71" s="33"/>
      <c r="I71" s="33"/>
      <c r="J71" s="35">
        <v>184.24</v>
      </c>
      <c r="K71" s="85"/>
      <c r="L71" s="85" t="str">
        <f t="shared" si="2"/>
        <v/>
      </c>
    </row>
    <row r="72" spans="1:12" x14ac:dyDescent="0.25">
      <c r="A72" s="32"/>
      <c r="B72" s="6"/>
      <c r="C72" s="19"/>
      <c r="D72" s="7"/>
      <c r="E72" s="7">
        <v>3234</v>
      </c>
      <c r="F72" s="7" t="s">
        <v>60</v>
      </c>
      <c r="G72" s="33">
        <v>8273.4599999999991</v>
      </c>
      <c r="H72" s="33"/>
      <c r="I72" s="33"/>
      <c r="J72" s="35">
        <v>10140.82</v>
      </c>
      <c r="K72" s="85"/>
      <c r="L72" s="85" t="str">
        <f t="shared" si="2"/>
        <v/>
      </c>
    </row>
    <row r="73" spans="1:12" x14ac:dyDescent="0.25">
      <c r="A73" s="32"/>
      <c r="B73" s="6"/>
      <c r="C73" s="19"/>
      <c r="D73" s="7"/>
      <c r="E73" s="7">
        <v>3235</v>
      </c>
      <c r="F73" s="7" t="s">
        <v>61</v>
      </c>
      <c r="G73" s="33">
        <v>16725</v>
      </c>
      <c r="H73" s="33"/>
      <c r="I73" s="33"/>
      <c r="J73" s="35">
        <v>14861.16</v>
      </c>
      <c r="K73" s="85"/>
      <c r="L73" s="85" t="str">
        <f t="shared" si="2"/>
        <v/>
      </c>
    </row>
    <row r="74" spans="1:12" x14ac:dyDescent="0.25">
      <c r="A74" s="32"/>
      <c r="B74" s="6"/>
      <c r="C74" s="19"/>
      <c r="D74" s="7"/>
      <c r="E74" s="7">
        <v>3236</v>
      </c>
      <c r="F74" s="7" t="s">
        <v>80</v>
      </c>
      <c r="G74" s="33">
        <v>2973</v>
      </c>
      <c r="H74" s="33"/>
      <c r="I74" s="33"/>
      <c r="J74" s="35">
        <v>2682.68</v>
      </c>
      <c r="K74" s="85"/>
      <c r="L74" s="85" t="str">
        <f t="shared" si="2"/>
        <v/>
      </c>
    </row>
    <row r="75" spans="1:12" x14ac:dyDescent="0.25">
      <c r="A75" s="32"/>
      <c r="B75" s="6"/>
      <c r="C75" s="19"/>
      <c r="D75" s="7"/>
      <c r="E75" s="7">
        <v>3237</v>
      </c>
      <c r="F75" s="7" t="s">
        <v>62</v>
      </c>
      <c r="G75" s="33">
        <v>1662.5</v>
      </c>
      <c r="H75" s="33"/>
      <c r="I75" s="33"/>
      <c r="J75" s="35">
        <v>2811.99</v>
      </c>
      <c r="K75" s="85"/>
      <c r="L75" s="85" t="str">
        <f t="shared" si="2"/>
        <v/>
      </c>
    </row>
    <row r="76" spans="1:12" x14ac:dyDescent="0.25">
      <c r="A76" s="32"/>
      <c r="B76" s="6"/>
      <c r="C76" s="19"/>
      <c r="D76" s="7"/>
      <c r="E76" s="7">
        <v>3238</v>
      </c>
      <c r="F76" s="7" t="s">
        <v>63</v>
      </c>
      <c r="G76" s="33">
        <v>5107.7700000000004</v>
      </c>
      <c r="H76" s="33"/>
      <c r="I76" s="33"/>
      <c r="J76" s="35">
        <v>5158.87</v>
      </c>
      <c r="K76" s="85"/>
      <c r="L76" s="85" t="str">
        <f t="shared" si="2"/>
        <v/>
      </c>
    </row>
    <row r="77" spans="1:12" x14ac:dyDescent="0.25">
      <c r="A77" s="32"/>
      <c r="B77" s="6"/>
      <c r="C77" s="19"/>
      <c r="D77" s="7"/>
      <c r="E77" s="7">
        <v>3239</v>
      </c>
      <c r="F77" s="7" t="s">
        <v>64</v>
      </c>
      <c r="G77" s="33">
        <v>3523.33</v>
      </c>
      <c r="H77" s="33"/>
      <c r="I77" s="33"/>
      <c r="J77" s="35">
        <v>3734.1</v>
      </c>
      <c r="K77" s="85"/>
      <c r="L77" s="85" t="str">
        <f t="shared" si="2"/>
        <v/>
      </c>
    </row>
    <row r="78" spans="1:12" x14ac:dyDescent="0.25">
      <c r="A78" s="32"/>
      <c r="B78" s="96"/>
      <c r="C78" s="97"/>
      <c r="D78" s="98">
        <v>324</v>
      </c>
      <c r="E78" s="98"/>
      <c r="F78" s="98" t="s">
        <v>107</v>
      </c>
      <c r="G78" s="99">
        <f>SUM(G79)</f>
        <v>6615.05</v>
      </c>
      <c r="H78" s="99"/>
      <c r="I78" s="99"/>
      <c r="J78" s="100">
        <v>10428.799999999999</v>
      </c>
      <c r="K78" s="101"/>
      <c r="L78" s="101" t="str">
        <f t="shared" si="2"/>
        <v/>
      </c>
    </row>
    <row r="79" spans="1:12" x14ac:dyDescent="0.25">
      <c r="A79" s="32"/>
      <c r="B79" s="6"/>
      <c r="C79" s="19"/>
      <c r="D79" s="7"/>
      <c r="E79" s="7">
        <v>3241</v>
      </c>
      <c r="F79" s="7" t="s">
        <v>108</v>
      </c>
      <c r="G79" s="33">
        <v>6615.05</v>
      </c>
      <c r="H79" s="33"/>
      <c r="I79" s="33"/>
      <c r="J79" s="35">
        <v>10428.799999999999</v>
      </c>
      <c r="K79" s="85"/>
      <c r="L79" s="85" t="str">
        <f t="shared" si="2"/>
        <v/>
      </c>
    </row>
    <row r="80" spans="1:12" x14ac:dyDescent="0.25">
      <c r="A80" s="32"/>
      <c r="B80" s="44"/>
      <c r="C80" s="45"/>
      <c r="D80" s="46">
        <v>329</v>
      </c>
      <c r="E80" s="46"/>
      <c r="F80" s="46" t="s">
        <v>87</v>
      </c>
      <c r="G80" s="67">
        <f>SUM(G81:G87)</f>
        <v>10784.939999999999</v>
      </c>
      <c r="H80" s="67"/>
      <c r="I80" s="67"/>
      <c r="J80" s="68">
        <v>10161.030000000001</v>
      </c>
      <c r="K80" s="83"/>
      <c r="L80" s="83" t="str">
        <f t="shared" si="2"/>
        <v/>
      </c>
    </row>
    <row r="81" spans="1:12" x14ac:dyDescent="0.25">
      <c r="A81" s="32"/>
      <c r="B81" s="6"/>
      <c r="C81" s="19"/>
      <c r="D81" s="7"/>
      <c r="E81" s="7">
        <v>3291</v>
      </c>
      <c r="F81" s="7" t="s">
        <v>81</v>
      </c>
      <c r="G81" s="33">
        <v>50</v>
      </c>
      <c r="H81" s="33"/>
      <c r="I81" s="33"/>
      <c r="J81" s="35">
        <v>70</v>
      </c>
      <c r="K81" s="85"/>
      <c r="L81" s="85" t="str">
        <f t="shared" si="2"/>
        <v/>
      </c>
    </row>
    <row r="82" spans="1:12" x14ac:dyDescent="0.25">
      <c r="A82" s="32"/>
      <c r="B82" s="6"/>
      <c r="C82" s="19"/>
      <c r="D82" s="7"/>
      <c r="E82" s="7">
        <v>3292</v>
      </c>
      <c r="F82" s="7" t="s">
        <v>82</v>
      </c>
      <c r="G82" s="33">
        <v>2013.29</v>
      </c>
      <c r="H82" s="33"/>
      <c r="I82" s="33"/>
      <c r="J82" s="35">
        <v>2112.88</v>
      </c>
      <c r="K82" s="85"/>
      <c r="L82" s="85" t="str">
        <f t="shared" si="2"/>
        <v/>
      </c>
    </row>
    <row r="83" spans="1:12" x14ac:dyDescent="0.25">
      <c r="A83" s="32"/>
      <c r="B83" s="6"/>
      <c r="C83" s="19"/>
      <c r="D83" s="7"/>
      <c r="E83" s="7">
        <v>3293</v>
      </c>
      <c r="F83" s="7" t="s">
        <v>83</v>
      </c>
      <c r="G83" s="33">
        <v>1153.7</v>
      </c>
      <c r="H83" s="33"/>
      <c r="I83" s="33"/>
      <c r="J83" s="35">
        <v>0</v>
      </c>
      <c r="K83" s="85"/>
      <c r="L83" s="85" t="str">
        <f t="shared" si="2"/>
        <v/>
      </c>
    </row>
    <row r="84" spans="1:12" x14ac:dyDescent="0.25">
      <c r="A84" s="32"/>
      <c r="B84" s="6"/>
      <c r="C84" s="19"/>
      <c r="D84" s="7"/>
      <c r="E84" s="7">
        <v>3294</v>
      </c>
      <c r="F84" s="7" t="s">
        <v>84</v>
      </c>
      <c r="G84" s="33">
        <v>320</v>
      </c>
      <c r="H84" s="33"/>
      <c r="I84" s="33"/>
      <c r="J84" s="35">
        <v>285</v>
      </c>
      <c r="K84" s="85"/>
      <c r="L84" s="85" t="str">
        <f t="shared" si="2"/>
        <v/>
      </c>
    </row>
    <row r="85" spans="1:12" x14ac:dyDescent="0.25">
      <c r="A85" s="32"/>
      <c r="B85" s="6"/>
      <c r="C85" s="19"/>
      <c r="D85" s="7"/>
      <c r="E85" s="7">
        <v>3295</v>
      </c>
      <c r="F85" s="7" t="s">
        <v>85</v>
      </c>
      <c r="G85" s="33">
        <v>4216.2</v>
      </c>
      <c r="H85" s="33"/>
      <c r="I85" s="33"/>
      <c r="J85" s="35">
        <v>4731.4399999999996</v>
      </c>
      <c r="K85" s="85"/>
      <c r="L85" s="85" t="str">
        <f t="shared" si="2"/>
        <v/>
      </c>
    </row>
    <row r="86" spans="1:12" x14ac:dyDescent="0.25">
      <c r="A86" s="32"/>
      <c r="B86" s="6"/>
      <c r="C86" s="19"/>
      <c r="D86" s="7"/>
      <c r="E86" s="7">
        <v>3296</v>
      </c>
      <c r="F86" s="7" t="s">
        <v>86</v>
      </c>
      <c r="G86" s="33">
        <v>0</v>
      </c>
      <c r="H86" s="33"/>
      <c r="I86" s="33"/>
      <c r="J86" s="35">
        <v>0</v>
      </c>
      <c r="K86" s="85"/>
      <c r="L86" s="85" t="str">
        <f t="shared" si="2"/>
        <v/>
      </c>
    </row>
    <row r="87" spans="1:12" x14ac:dyDescent="0.25">
      <c r="A87" s="32"/>
      <c r="B87" s="6"/>
      <c r="C87" s="19"/>
      <c r="D87" s="7"/>
      <c r="E87" s="7">
        <v>3299</v>
      </c>
      <c r="F87" s="7" t="s">
        <v>87</v>
      </c>
      <c r="G87" s="33">
        <v>3031.75</v>
      </c>
      <c r="H87" s="33"/>
      <c r="I87" s="33"/>
      <c r="J87" s="35">
        <v>2961.71</v>
      </c>
      <c r="K87" s="85"/>
      <c r="L87" s="85" t="str">
        <f t="shared" si="2"/>
        <v/>
      </c>
    </row>
    <row r="88" spans="1:12" x14ac:dyDescent="0.25">
      <c r="A88" s="32"/>
      <c r="B88" s="50"/>
      <c r="C88" s="52">
        <v>34</v>
      </c>
      <c r="D88" s="51"/>
      <c r="E88" s="51"/>
      <c r="F88" s="51" t="s">
        <v>77</v>
      </c>
      <c r="G88" s="76">
        <f>G89</f>
        <v>947.47</v>
      </c>
      <c r="H88" s="76">
        <v>8800</v>
      </c>
      <c r="I88" s="63"/>
      <c r="J88" s="71">
        <v>1146.49</v>
      </c>
      <c r="K88" s="89">
        <v>21.28</v>
      </c>
      <c r="L88" s="89">
        <v>13.16</v>
      </c>
    </row>
    <row r="89" spans="1:12" x14ac:dyDescent="0.25">
      <c r="A89" s="32"/>
      <c r="B89" s="44"/>
      <c r="C89" s="45"/>
      <c r="D89" s="46">
        <v>343</v>
      </c>
      <c r="E89" s="46"/>
      <c r="F89" s="46" t="s">
        <v>90</v>
      </c>
      <c r="G89" s="67">
        <v>947.47</v>
      </c>
      <c r="H89" s="67"/>
      <c r="I89" s="67"/>
      <c r="J89" s="68">
        <v>1146.49</v>
      </c>
      <c r="K89" s="83"/>
      <c r="L89" s="83" t="str">
        <f t="shared" si="2"/>
        <v/>
      </c>
    </row>
    <row r="90" spans="1:12" x14ac:dyDescent="0.25">
      <c r="A90" s="32"/>
      <c r="B90" s="6"/>
      <c r="C90" s="19"/>
      <c r="D90" s="7"/>
      <c r="E90" s="7">
        <v>3431</v>
      </c>
      <c r="F90" s="7" t="s">
        <v>91</v>
      </c>
      <c r="G90" s="33">
        <v>942.8</v>
      </c>
      <c r="H90" s="33"/>
      <c r="I90" s="33"/>
      <c r="J90" s="35">
        <v>1135.49</v>
      </c>
      <c r="K90" s="85"/>
      <c r="L90" s="85" t="str">
        <f t="shared" si="2"/>
        <v/>
      </c>
    </row>
    <row r="91" spans="1:12" x14ac:dyDescent="0.25">
      <c r="B91" s="6"/>
      <c r="C91" s="19"/>
      <c r="D91" s="7"/>
      <c r="E91" s="7">
        <v>3432</v>
      </c>
      <c r="F91" s="7" t="s">
        <v>92</v>
      </c>
      <c r="G91" s="33">
        <v>0</v>
      </c>
      <c r="H91" s="33"/>
      <c r="I91" s="33"/>
      <c r="J91" s="35">
        <v>0</v>
      </c>
      <c r="K91" s="85"/>
      <c r="L91" s="85" t="str">
        <f t="shared" si="2"/>
        <v/>
      </c>
    </row>
    <row r="92" spans="1:12" x14ac:dyDescent="0.25">
      <c r="A92" s="32"/>
      <c r="B92" s="6"/>
      <c r="C92" s="19"/>
      <c r="D92" s="7"/>
      <c r="E92" s="7">
        <v>3433</v>
      </c>
      <c r="F92" s="7" t="s">
        <v>93</v>
      </c>
      <c r="G92" s="33">
        <v>4.67</v>
      </c>
      <c r="H92" s="33"/>
      <c r="I92" s="33"/>
      <c r="J92" s="35">
        <v>0</v>
      </c>
      <c r="K92" s="85"/>
      <c r="L92" s="85" t="str">
        <f t="shared" si="2"/>
        <v/>
      </c>
    </row>
    <row r="93" spans="1:12" x14ac:dyDescent="0.25">
      <c r="A93" s="32"/>
      <c r="B93" s="6"/>
      <c r="C93" s="19"/>
      <c r="D93" s="7"/>
      <c r="E93" s="7">
        <v>3434</v>
      </c>
      <c r="F93" s="7" t="s">
        <v>94</v>
      </c>
      <c r="G93" s="33">
        <v>0</v>
      </c>
      <c r="H93" s="33"/>
      <c r="I93" s="33"/>
      <c r="J93" s="35">
        <v>11</v>
      </c>
      <c r="K93" s="85"/>
      <c r="L93" s="85" t="str">
        <f t="shared" si="2"/>
        <v/>
      </c>
    </row>
    <row r="94" spans="1:12" x14ac:dyDescent="0.25">
      <c r="A94" s="32"/>
      <c r="B94" s="50"/>
      <c r="C94" s="52">
        <v>37</v>
      </c>
      <c r="D94" s="51"/>
      <c r="E94" s="51"/>
      <c r="F94" s="51" t="s">
        <v>95</v>
      </c>
      <c r="G94" s="76">
        <f>G95</f>
        <v>0</v>
      </c>
      <c r="H94" s="174">
        <v>52000</v>
      </c>
      <c r="I94" s="63"/>
      <c r="J94" s="64">
        <v>52873.599999999999</v>
      </c>
      <c r="K94" s="82"/>
      <c r="L94" s="82">
        <f t="shared" si="2"/>
        <v>101.67999999999999</v>
      </c>
    </row>
    <row r="95" spans="1:12" x14ac:dyDescent="0.25">
      <c r="A95" s="32"/>
      <c r="B95" s="44"/>
      <c r="C95" s="45"/>
      <c r="D95" s="46">
        <v>372</v>
      </c>
      <c r="E95" s="46"/>
      <c r="F95" s="46" t="s">
        <v>96</v>
      </c>
      <c r="G95" s="67">
        <v>0</v>
      </c>
      <c r="H95" s="67"/>
      <c r="I95" s="67"/>
      <c r="J95" s="68">
        <v>52873.599999999999</v>
      </c>
      <c r="K95" s="83"/>
      <c r="L95" s="83" t="str">
        <f t="shared" si="2"/>
        <v/>
      </c>
    </row>
    <row r="96" spans="1:12" x14ac:dyDescent="0.25">
      <c r="A96" s="32"/>
      <c r="B96" s="6"/>
      <c r="C96" s="19"/>
      <c r="D96" s="7"/>
      <c r="E96" s="7">
        <v>3721</v>
      </c>
      <c r="F96" s="7" t="s">
        <v>109</v>
      </c>
      <c r="G96" s="33">
        <v>0</v>
      </c>
      <c r="H96" s="33"/>
      <c r="I96" s="33"/>
      <c r="J96" s="35">
        <v>52873.599999999999</v>
      </c>
      <c r="K96" s="85"/>
      <c r="L96" s="85" t="str">
        <f t="shared" si="2"/>
        <v/>
      </c>
    </row>
    <row r="97" spans="1:12" x14ac:dyDescent="0.25">
      <c r="A97" s="32"/>
      <c r="B97" s="50"/>
      <c r="C97" s="52">
        <v>38</v>
      </c>
      <c r="D97" s="51"/>
      <c r="E97" s="51"/>
      <c r="F97" s="51" t="s">
        <v>43</v>
      </c>
      <c r="G97" s="63">
        <f>G98</f>
        <v>950.38</v>
      </c>
      <c r="H97" s="76">
        <v>878.28</v>
      </c>
      <c r="I97" s="63"/>
      <c r="J97" s="71">
        <v>878.28</v>
      </c>
      <c r="K97" s="82">
        <v>106.67</v>
      </c>
      <c r="L97" s="82">
        <f t="shared" si="2"/>
        <v>100</v>
      </c>
    </row>
    <row r="98" spans="1:12" x14ac:dyDescent="0.25">
      <c r="A98" s="32"/>
      <c r="B98" s="44"/>
      <c r="C98" s="45"/>
      <c r="D98" s="46">
        <v>381</v>
      </c>
      <c r="E98" s="46"/>
      <c r="F98" s="46" t="s">
        <v>43</v>
      </c>
      <c r="G98" s="67">
        <v>950.38</v>
      </c>
      <c r="H98" s="67"/>
      <c r="I98" s="67"/>
      <c r="J98" s="68">
        <v>878.28</v>
      </c>
      <c r="K98" s="83"/>
      <c r="L98" s="83" t="str">
        <f t="shared" si="2"/>
        <v/>
      </c>
    </row>
    <row r="99" spans="1:12" x14ac:dyDescent="0.25">
      <c r="A99" s="32"/>
      <c r="B99" s="6"/>
      <c r="C99" s="19"/>
      <c r="D99" s="7"/>
      <c r="E99" s="7">
        <v>3812</v>
      </c>
      <c r="F99" s="7" t="s">
        <v>97</v>
      </c>
      <c r="G99" s="33">
        <v>950.38</v>
      </c>
      <c r="H99" s="33"/>
      <c r="I99" s="33"/>
      <c r="J99" s="35">
        <v>878.28</v>
      </c>
      <c r="K99" s="85"/>
      <c r="L99" s="85" t="str">
        <f t="shared" si="2"/>
        <v/>
      </c>
    </row>
    <row r="100" spans="1:12" x14ac:dyDescent="0.25">
      <c r="A100" s="32"/>
      <c r="B100" s="55">
        <v>4</v>
      </c>
      <c r="C100" s="56"/>
      <c r="D100" s="56"/>
      <c r="E100" s="56"/>
      <c r="F100" s="57" t="s">
        <v>5</v>
      </c>
      <c r="G100" s="77">
        <v>28943.08</v>
      </c>
      <c r="H100" s="175">
        <v>67355.87</v>
      </c>
      <c r="I100" s="62"/>
      <c r="J100" s="60">
        <v>15655.73</v>
      </c>
      <c r="K100" s="88">
        <v>821.1</v>
      </c>
      <c r="L100" s="88">
        <v>48.24</v>
      </c>
    </row>
    <row r="101" spans="1:12" x14ac:dyDescent="0.25">
      <c r="A101" s="32"/>
      <c r="B101" s="49"/>
      <c r="C101" s="48">
        <v>42</v>
      </c>
      <c r="D101" s="49"/>
      <c r="E101" s="49"/>
      <c r="F101" s="53" t="s">
        <v>67</v>
      </c>
      <c r="G101" s="76">
        <f>G102+G105</f>
        <v>2443.08</v>
      </c>
      <c r="H101" s="76">
        <v>0</v>
      </c>
      <c r="I101" s="69"/>
      <c r="J101" s="71">
        <v>5030.7299999999996</v>
      </c>
      <c r="K101" s="89">
        <v>69.31</v>
      </c>
      <c r="L101" s="89">
        <v>7.3</v>
      </c>
    </row>
    <row r="102" spans="1:12" x14ac:dyDescent="0.25">
      <c r="A102" s="32"/>
      <c r="B102" s="47"/>
      <c r="C102" s="47"/>
      <c r="D102" s="44">
        <v>422</v>
      </c>
      <c r="E102" s="44"/>
      <c r="F102" s="44" t="s">
        <v>68</v>
      </c>
      <c r="G102" s="67">
        <v>1303.8</v>
      </c>
      <c r="H102" s="67"/>
      <c r="I102" s="70"/>
      <c r="J102" s="68">
        <v>2784.21</v>
      </c>
      <c r="K102" s="83"/>
      <c r="L102" s="83" t="str">
        <f t="shared" si="2"/>
        <v/>
      </c>
    </row>
    <row r="103" spans="1:12" x14ac:dyDescent="0.25">
      <c r="A103" s="32"/>
      <c r="B103" s="8"/>
      <c r="C103" s="8"/>
      <c r="D103" s="6"/>
      <c r="E103" s="6">
        <v>4221</v>
      </c>
      <c r="F103" s="6" t="s">
        <v>66</v>
      </c>
      <c r="G103" s="33">
        <v>455.45</v>
      </c>
      <c r="H103" s="33"/>
      <c r="I103" s="34"/>
      <c r="J103" s="35">
        <v>384.98</v>
      </c>
      <c r="K103" s="85"/>
      <c r="L103" s="85" t="str">
        <f t="shared" si="2"/>
        <v/>
      </c>
    </row>
    <row r="104" spans="1:12" x14ac:dyDescent="0.25">
      <c r="A104" s="32"/>
      <c r="B104" s="8"/>
      <c r="C104" s="8"/>
      <c r="D104" s="6"/>
      <c r="E104" s="6">
        <v>4227</v>
      </c>
      <c r="F104" s="6" t="s">
        <v>113</v>
      </c>
      <c r="G104" s="33">
        <v>848.35</v>
      </c>
      <c r="H104" s="33"/>
      <c r="I104" s="34"/>
      <c r="J104" s="35">
        <v>2399.23</v>
      </c>
      <c r="K104" s="85"/>
      <c r="L104" s="85"/>
    </row>
    <row r="105" spans="1:12" x14ac:dyDescent="0.25">
      <c r="A105" s="32"/>
      <c r="B105" s="47"/>
      <c r="C105" s="47"/>
      <c r="D105" s="44">
        <v>424</v>
      </c>
      <c r="E105" s="44"/>
      <c r="F105" s="44" t="s">
        <v>69</v>
      </c>
      <c r="G105" s="67">
        <v>1139.28</v>
      </c>
      <c r="H105" s="67"/>
      <c r="I105" s="70"/>
      <c r="J105" s="68">
        <v>2464.52</v>
      </c>
      <c r="K105" s="83"/>
      <c r="L105" s="83" t="str">
        <f t="shared" si="2"/>
        <v/>
      </c>
    </row>
    <row r="106" spans="1:12" x14ac:dyDescent="0.25">
      <c r="A106" s="32"/>
      <c r="B106" s="47"/>
      <c r="C106" s="47"/>
      <c r="D106" s="44"/>
      <c r="E106" s="44">
        <v>4241</v>
      </c>
      <c r="F106" s="44" t="s">
        <v>65</v>
      </c>
      <c r="G106" s="67">
        <v>1139.28</v>
      </c>
      <c r="H106" s="67"/>
      <c r="I106" s="70"/>
      <c r="J106" s="68">
        <v>2464.52</v>
      </c>
      <c r="K106" s="83"/>
      <c r="L106" s="83"/>
    </row>
    <row r="107" spans="1:12" x14ac:dyDescent="0.25">
      <c r="A107" s="32"/>
      <c r="B107" s="47"/>
      <c r="C107" s="81">
        <v>45</v>
      </c>
      <c r="D107" s="44"/>
      <c r="E107" s="44"/>
      <c r="F107" s="44" t="s">
        <v>116</v>
      </c>
      <c r="G107" s="67">
        <v>26500</v>
      </c>
      <c r="H107" s="67"/>
      <c r="I107" s="70"/>
      <c r="J107" s="68">
        <v>10625</v>
      </c>
      <c r="K107" s="83"/>
      <c r="L107" s="83"/>
    </row>
    <row r="108" spans="1:12" x14ac:dyDescent="0.25">
      <c r="A108" s="32"/>
      <c r="B108" s="8"/>
      <c r="C108" s="8"/>
      <c r="D108" s="6">
        <v>451</v>
      </c>
      <c r="E108" s="6"/>
      <c r="F108" s="6" t="s">
        <v>116</v>
      </c>
      <c r="G108" s="33">
        <v>26500</v>
      </c>
      <c r="H108" s="33"/>
      <c r="I108" s="34"/>
      <c r="J108" s="35">
        <v>10625</v>
      </c>
      <c r="K108" s="85"/>
      <c r="L108" s="85" t="str">
        <f t="shared" si="2"/>
        <v/>
      </c>
    </row>
  </sheetData>
  <mergeCells count="7">
    <mergeCell ref="B5:L5"/>
    <mergeCell ref="B3:L3"/>
    <mergeCell ref="B43:F43"/>
    <mergeCell ref="B44:F44"/>
    <mergeCell ref="B9:F9"/>
    <mergeCell ref="B10:F10"/>
    <mergeCell ref="B7:L7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workbookViewId="0">
      <selection activeCell="F16" sqref="F16"/>
    </sheetView>
  </sheetViews>
  <sheetFormatPr defaultRowHeight="15" x14ac:dyDescent="0.25"/>
  <cols>
    <col min="2" max="2" width="37.7109375" customWidth="1"/>
    <col min="3" max="3" width="25.28515625" customWidth="1"/>
    <col min="4" max="4" width="25" customWidth="1"/>
    <col min="5" max="5" width="25.28515625" hidden="1" customWidth="1"/>
    <col min="6" max="6" width="25.28515625" customWidth="1"/>
    <col min="7" max="8" width="15.7109375" customWidth="1"/>
  </cols>
  <sheetData>
    <row r="1" spans="2:8" x14ac:dyDescent="0.25">
      <c r="B1" s="102" t="s">
        <v>115</v>
      </c>
    </row>
    <row r="2" spans="2:8" ht="18" x14ac:dyDescent="0.25">
      <c r="B2" s="15"/>
      <c r="C2" s="15"/>
      <c r="D2" s="15"/>
      <c r="E2" s="15"/>
      <c r="F2" s="3"/>
      <c r="G2" s="3"/>
      <c r="H2" s="3"/>
    </row>
    <row r="3" spans="2:8" ht="15.75" customHeight="1" x14ac:dyDescent="0.25">
      <c r="B3" s="183" t="s">
        <v>21</v>
      </c>
      <c r="C3" s="183"/>
      <c r="D3" s="183"/>
      <c r="E3" s="183"/>
      <c r="F3" s="183"/>
      <c r="G3" s="183"/>
      <c r="H3" s="183"/>
    </row>
    <row r="4" spans="2:8" ht="17.45" x14ac:dyDescent="0.3">
      <c r="B4" s="15"/>
      <c r="C4" s="15"/>
      <c r="D4" s="15"/>
      <c r="E4" s="15"/>
      <c r="F4" s="3"/>
      <c r="G4" s="3"/>
      <c r="H4" s="3"/>
    </row>
    <row r="5" spans="2:8" ht="31.5" customHeight="1" x14ac:dyDescent="0.25">
      <c r="B5" s="30" t="s">
        <v>6</v>
      </c>
      <c r="C5" s="30" t="s">
        <v>251</v>
      </c>
      <c r="D5" s="30" t="s">
        <v>248</v>
      </c>
      <c r="E5" s="30" t="s">
        <v>22</v>
      </c>
      <c r="F5" s="30" t="s">
        <v>252</v>
      </c>
      <c r="G5" s="30" t="s">
        <v>10</v>
      </c>
      <c r="H5" s="30" t="s">
        <v>23</v>
      </c>
    </row>
    <row r="6" spans="2:8" s="23" customFormat="1" ht="11.25" x14ac:dyDescent="0.2">
      <c r="B6" s="31">
        <v>1</v>
      </c>
      <c r="C6" s="31">
        <v>2</v>
      </c>
      <c r="D6" s="31">
        <v>3</v>
      </c>
      <c r="E6" s="31">
        <v>4</v>
      </c>
      <c r="F6" s="31">
        <v>4</v>
      </c>
      <c r="G6" s="31" t="s">
        <v>117</v>
      </c>
      <c r="H6" s="31" t="s">
        <v>118</v>
      </c>
    </row>
    <row r="7" spans="2:8" ht="15.75" customHeight="1" x14ac:dyDescent="0.3">
      <c r="B7" s="58" t="s">
        <v>7</v>
      </c>
      <c r="C7" s="78">
        <f>C8+C16</f>
        <v>1619445.1</v>
      </c>
      <c r="D7" s="91">
        <f>D8+D16</f>
        <v>2133409.29</v>
      </c>
      <c r="E7" s="78"/>
      <c r="F7" s="59">
        <f>F8+F16</f>
        <v>1994318.91</v>
      </c>
      <c r="G7" s="87">
        <f>IFERROR(F7/C7*100,"")</f>
        <v>123.148287644947</v>
      </c>
      <c r="H7" s="87">
        <f>IFERROR(F7/D7*100,"")</f>
        <v>93.480370566868572</v>
      </c>
    </row>
    <row r="8" spans="2:8" ht="15.75" customHeight="1" x14ac:dyDescent="0.25">
      <c r="B8" s="80" t="s">
        <v>70</v>
      </c>
      <c r="C8" s="36">
        <f>SUM(C9:C15)</f>
        <v>1517914.2100000002</v>
      </c>
      <c r="D8" s="36">
        <v>1795330.86</v>
      </c>
      <c r="E8" s="36"/>
      <c r="F8" s="92">
        <f>SUM(F9:F15)</f>
        <v>1710732.5899999999</v>
      </c>
      <c r="G8" s="93">
        <f t="shared" ref="G8:G22" si="0">IFERROR(F8/C8*100,"")</f>
        <v>112.70285097337613</v>
      </c>
      <c r="H8" s="93">
        <f t="shared" ref="H8:H22" si="1">IFERROR(F8/D8*100,"")</f>
        <v>95.287873010771946</v>
      </c>
    </row>
    <row r="9" spans="2:8" ht="14.45" x14ac:dyDescent="0.3">
      <c r="B9" s="9" t="s">
        <v>73</v>
      </c>
      <c r="C9" s="33">
        <v>1370728.1</v>
      </c>
      <c r="D9" s="33">
        <v>1610800</v>
      </c>
      <c r="E9" s="33"/>
      <c r="F9" s="35">
        <v>1588697.94</v>
      </c>
      <c r="G9" s="85">
        <f t="shared" si="0"/>
        <v>115.90175615426574</v>
      </c>
      <c r="H9" s="85">
        <f t="shared" si="1"/>
        <v>98.627883039483493</v>
      </c>
    </row>
    <row r="10" spans="2:8" ht="14.45" x14ac:dyDescent="0.3">
      <c r="B10" s="26" t="s">
        <v>71</v>
      </c>
      <c r="C10" s="33">
        <v>118166.84</v>
      </c>
      <c r="D10" s="33">
        <v>175730.86</v>
      </c>
      <c r="E10" s="33"/>
      <c r="F10" s="35">
        <v>120888.16</v>
      </c>
      <c r="G10" s="85">
        <f t="shared" si="0"/>
        <v>102.30294725660769</v>
      </c>
      <c r="H10" s="85">
        <f t="shared" si="1"/>
        <v>68.791651050930952</v>
      </c>
    </row>
    <row r="11" spans="2:8" ht="14.45" x14ac:dyDescent="0.3">
      <c r="B11" s="26" t="s">
        <v>72</v>
      </c>
      <c r="C11" s="33">
        <v>947.47</v>
      </c>
      <c r="D11" s="33">
        <v>8800</v>
      </c>
      <c r="E11" s="33"/>
      <c r="F11" s="35">
        <v>1146.49</v>
      </c>
      <c r="G11" s="85">
        <f t="shared" si="0"/>
        <v>121.00541441945391</v>
      </c>
      <c r="H11" s="85">
        <f t="shared" si="1"/>
        <v>13.028295454545455</v>
      </c>
    </row>
    <row r="12" spans="2:8" x14ac:dyDescent="0.25">
      <c r="B12" s="26" t="s">
        <v>121</v>
      </c>
      <c r="C12" s="33">
        <v>0</v>
      </c>
      <c r="D12" s="33">
        <v>0</v>
      </c>
      <c r="E12" s="33"/>
      <c r="F12" s="35">
        <v>0</v>
      </c>
      <c r="G12" s="85" t="str">
        <f t="shared" si="0"/>
        <v/>
      </c>
      <c r="H12" s="85" t="str">
        <f t="shared" si="1"/>
        <v/>
      </c>
    </row>
    <row r="13" spans="2:8" x14ac:dyDescent="0.25">
      <c r="B13" s="26" t="s">
        <v>120</v>
      </c>
      <c r="C13" s="33">
        <v>0</v>
      </c>
      <c r="D13" s="33">
        <v>0</v>
      </c>
      <c r="E13" s="33"/>
      <c r="F13" s="35">
        <v>0</v>
      </c>
      <c r="G13" s="85" t="str">
        <f t="shared" si="0"/>
        <v/>
      </c>
      <c r="H13" s="85" t="str">
        <f t="shared" si="1"/>
        <v/>
      </c>
    </row>
    <row r="14" spans="2:8" x14ac:dyDescent="0.25">
      <c r="B14" s="26" t="s">
        <v>122</v>
      </c>
      <c r="C14" s="33">
        <v>1571.8</v>
      </c>
      <c r="D14" s="33">
        <v>0</v>
      </c>
      <c r="E14" s="33"/>
      <c r="F14" s="35">
        <v>0</v>
      </c>
      <c r="G14" s="85">
        <f t="shared" si="0"/>
        <v>0</v>
      </c>
      <c r="H14" s="85" t="str">
        <f t="shared" si="1"/>
        <v/>
      </c>
    </row>
    <row r="15" spans="2:8" ht="14.45" x14ac:dyDescent="0.3">
      <c r="B15" s="26" t="s">
        <v>123</v>
      </c>
      <c r="C15" s="33">
        <v>26500</v>
      </c>
      <c r="D15" s="33">
        <v>0</v>
      </c>
      <c r="E15" s="33"/>
      <c r="F15" s="35">
        <v>0</v>
      </c>
      <c r="G15" s="85">
        <f t="shared" si="0"/>
        <v>0</v>
      </c>
      <c r="H15" s="85" t="str">
        <f t="shared" si="1"/>
        <v/>
      </c>
    </row>
    <row r="16" spans="2:8" ht="14.45" x14ac:dyDescent="0.3">
      <c r="B16" s="80" t="s">
        <v>74</v>
      </c>
      <c r="C16" s="94">
        <f>SUM(C17:C22)</f>
        <v>101530.89</v>
      </c>
      <c r="D16" s="36">
        <v>338078.43</v>
      </c>
      <c r="E16" s="39"/>
      <c r="F16" s="92">
        <f>SUM(F17:F22)</f>
        <v>283586.32</v>
      </c>
      <c r="G16" s="93">
        <f t="shared" si="0"/>
        <v>279.31038524334809</v>
      </c>
      <c r="H16" s="93">
        <f t="shared" si="1"/>
        <v>83.881814051254324</v>
      </c>
    </row>
    <row r="17" spans="2:8" x14ac:dyDescent="0.25">
      <c r="B17" s="162" t="s">
        <v>73</v>
      </c>
      <c r="C17" s="163">
        <v>65487.13</v>
      </c>
      <c r="D17" s="164">
        <v>168203.76</v>
      </c>
      <c r="E17" s="39"/>
      <c r="F17" s="165">
        <v>166110.14000000001</v>
      </c>
      <c r="G17" s="166"/>
      <c r="H17" s="166"/>
    </row>
    <row r="18" spans="2:8" ht="14.45" x14ac:dyDescent="0.3">
      <c r="B18" s="25" t="s">
        <v>71</v>
      </c>
      <c r="C18" s="33">
        <v>34222.129999999997</v>
      </c>
      <c r="D18" s="33">
        <v>49640.55</v>
      </c>
      <c r="E18" s="34"/>
      <c r="F18" s="35">
        <v>48068.57</v>
      </c>
      <c r="G18" s="85">
        <f t="shared" si="0"/>
        <v>140.46048565650358</v>
      </c>
      <c r="H18" s="85">
        <f t="shared" si="1"/>
        <v>96.833274409731558</v>
      </c>
    </row>
    <row r="19" spans="2:8" x14ac:dyDescent="0.25">
      <c r="B19" s="25" t="s">
        <v>75</v>
      </c>
      <c r="C19" s="33">
        <v>0</v>
      </c>
      <c r="D19" s="33">
        <v>52000</v>
      </c>
      <c r="E19" s="34"/>
      <c r="F19" s="35">
        <v>52873.599999999999</v>
      </c>
      <c r="G19" s="85" t="str">
        <f t="shared" si="0"/>
        <v/>
      </c>
      <c r="H19" s="85">
        <f t="shared" si="1"/>
        <v>101.67999999999999</v>
      </c>
    </row>
    <row r="20" spans="2:8" x14ac:dyDescent="0.25">
      <c r="B20" s="25" t="s">
        <v>227</v>
      </c>
      <c r="C20" s="33">
        <v>950.38</v>
      </c>
      <c r="D20" s="33">
        <v>878.28</v>
      </c>
      <c r="E20" s="34"/>
      <c r="F20" s="35">
        <v>878.28</v>
      </c>
      <c r="G20" s="85">
        <f t="shared" si="0"/>
        <v>92.413560891432894</v>
      </c>
      <c r="H20" s="85">
        <f t="shared" si="1"/>
        <v>100</v>
      </c>
    </row>
    <row r="21" spans="2:8" ht="25.5" x14ac:dyDescent="0.25">
      <c r="B21" s="25" t="s">
        <v>101</v>
      </c>
      <c r="C21" s="33">
        <v>871.25</v>
      </c>
      <c r="D21" s="33">
        <v>27355.87</v>
      </c>
      <c r="E21" s="34"/>
      <c r="F21" s="35">
        <v>5030.7299999999996</v>
      </c>
      <c r="G21" s="85">
        <f t="shared" si="0"/>
        <v>577.41520803443325</v>
      </c>
      <c r="H21" s="85">
        <f t="shared" si="1"/>
        <v>18.389947020511503</v>
      </c>
    </row>
    <row r="22" spans="2:8" x14ac:dyDescent="0.25">
      <c r="B22" s="25" t="s">
        <v>255</v>
      </c>
      <c r="C22" s="33"/>
      <c r="D22" s="33">
        <v>40000</v>
      </c>
      <c r="E22" s="34"/>
      <c r="F22" s="35">
        <v>10625</v>
      </c>
      <c r="G22" s="85" t="str">
        <f t="shared" si="0"/>
        <v/>
      </c>
      <c r="H22" s="85">
        <f t="shared" si="1"/>
        <v>26.5625</v>
      </c>
    </row>
  </sheetData>
  <mergeCells count="1">
    <mergeCell ref="B3:H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5"/>
  <sheetViews>
    <sheetView tabSelected="1" zoomScaleNormal="100" workbookViewId="0">
      <selection activeCell="F62" sqref="F62"/>
    </sheetView>
  </sheetViews>
  <sheetFormatPr defaultColWidth="8.85546875" defaultRowHeight="15" x14ac:dyDescent="0.25"/>
  <cols>
    <col min="1" max="1" width="8.85546875" style="90"/>
    <col min="2" max="2" width="11.28515625" customWidth="1"/>
    <col min="3" max="3" width="50.5703125" customWidth="1"/>
    <col min="4" max="4" width="26" customWidth="1"/>
    <col min="5" max="5" width="23.42578125" customWidth="1"/>
    <col min="6" max="6" width="22.5703125" customWidth="1"/>
    <col min="7" max="7" width="16.5703125" customWidth="1"/>
    <col min="8" max="10" width="25.28515625" customWidth="1"/>
    <col min="11" max="12" width="15.7109375" customWidth="1"/>
    <col min="13" max="16384" width="8.85546875" style="90"/>
  </cols>
  <sheetData>
    <row r="1" spans="2:12" ht="14.45" x14ac:dyDescent="0.3"/>
    <row r="2" spans="2:12" ht="17.45" x14ac:dyDescent="0.3">
      <c r="B2" s="15"/>
      <c r="C2" s="15"/>
      <c r="D2" s="15"/>
      <c r="E2" s="15"/>
      <c r="F2" s="15"/>
      <c r="G2" s="15"/>
      <c r="H2" s="15"/>
      <c r="I2" s="15"/>
      <c r="J2" s="3"/>
      <c r="K2" s="3"/>
    </row>
    <row r="3" spans="2:12" ht="15.75" customHeight="1" x14ac:dyDescent="0.25">
      <c r="B3" s="183" t="s">
        <v>100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2:12" ht="38.25" x14ac:dyDescent="0.25">
      <c r="B4" s="226" t="s">
        <v>6</v>
      </c>
      <c r="C4" s="227"/>
      <c r="D4" s="103" t="s">
        <v>223</v>
      </c>
      <c r="E4" s="103" t="s">
        <v>253</v>
      </c>
      <c r="F4" s="103" t="s">
        <v>254</v>
      </c>
      <c r="G4" s="103" t="s">
        <v>124</v>
      </c>
      <c r="H4" s="103" t="s">
        <v>125</v>
      </c>
      <c r="I4" s="15"/>
      <c r="J4" s="3"/>
      <c r="K4" s="3"/>
    </row>
    <row r="5" spans="2:12" x14ac:dyDescent="0.25">
      <c r="B5" s="104"/>
      <c r="C5" s="105">
        <v>1</v>
      </c>
      <c r="D5" s="105">
        <v>2</v>
      </c>
      <c r="E5" s="105">
        <v>3</v>
      </c>
      <c r="F5" s="105">
        <v>4</v>
      </c>
      <c r="G5" s="106"/>
      <c r="H5" s="106"/>
    </row>
    <row r="6" spans="2:12" x14ac:dyDescent="0.25">
      <c r="B6" s="228" t="s">
        <v>126</v>
      </c>
      <c r="C6" s="229"/>
      <c r="D6" s="107">
        <f>D7+D15+D21+D26+D34+D41+D47+D52+D56</f>
        <v>1617464.23</v>
      </c>
      <c r="E6" s="107">
        <f>E7+E15+E21+E26+E34+E41+E47+E52+E56</f>
        <v>2056495.29</v>
      </c>
      <c r="F6" s="107">
        <f>F7+F15+F21+F26+F34+F41+F47+F52+F56</f>
        <v>1829295.73</v>
      </c>
      <c r="G6" s="108"/>
      <c r="H6" s="106"/>
    </row>
    <row r="7" spans="2:12" x14ac:dyDescent="0.25">
      <c r="B7" s="219" t="s">
        <v>127</v>
      </c>
      <c r="C7" s="219"/>
      <c r="D7" s="109">
        <v>1020.68</v>
      </c>
      <c r="E7" s="109">
        <v>3500</v>
      </c>
      <c r="F7" s="109">
        <v>3160.05</v>
      </c>
      <c r="G7" s="110">
        <f>(F7/D7)*100</f>
        <v>309.60242191480194</v>
      </c>
      <c r="H7" s="110">
        <f>(F7/E7)*100</f>
        <v>90.287142857142868</v>
      </c>
    </row>
    <row r="8" spans="2:12" x14ac:dyDescent="0.25">
      <c r="B8" s="111">
        <v>6</v>
      </c>
      <c r="C8" s="111" t="s">
        <v>2</v>
      </c>
      <c r="D8" s="112">
        <v>1020.68</v>
      </c>
      <c r="E8" s="112">
        <v>3500</v>
      </c>
      <c r="F8" s="112">
        <v>3160.05</v>
      </c>
      <c r="G8" s="113"/>
      <c r="H8" s="112"/>
    </row>
    <row r="9" spans="2:12" x14ac:dyDescent="0.25">
      <c r="B9" s="111">
        <v>64</v>
      </c>
      <c r="C9" s="111" t="s">
        <v>78</v>
      </c>
      <c r="D9" s="112">
        <v>0.24</v>
      </c>
      <c r="E9" s="112">
        <v>10</v>
      </c>
      <c r="F9" s="112">
        <v>0.45</v>
      </c>
      <c r="G9" s="113"/>
      <c r="H9" s="112"/>
    </row>
    <row r="10" spans="2:12" x14ac:dyDescent="0.25">
      <c r="B10" s="111">
        <v>641</v>
      </c>
      <c r="C10" s="111" t="s">
        <v>128</v>
      </c>
      <c r="D10" s="112">
        <v>0.24</v>
      </c>
      <c r="E10" s="112">
        <v>10</v>
      </c>
      <c r="F10" s="112">
        <v>0.45</v>
      </c>
      <c r="G10" s="113"/>
      <c r="H10" s="112"/>
    </row>
    <row r="11" spans="2:12" x14ac:dyDescent="0.25">
      <c r="B11" s="111">
        <v>6413</v>
      </c>
      <c r="C11" s="111" t="s">
        <v>129</v>
      </c>
      <c r="D11" s="112">
        <v>0.24</v>
      </c>
      <c r="E11" s="112">
        <v>10</v>
      </c>
      <c r="F11" s="112">
        <v>0.45</v>
      </c>
      <c r="G11" s="113"/>
      <c r="H11" s="112"/>
    </row>
    <row r="12" spans="2:12" x14ac:dyDescent="0.25">
      <c r="B12" s="111">
        <v>66</v>
      </c>
      <c r="C12" s="111" t="s">
        <v>130</v>
      </c>
      <c r="D12" s="112">
        <v>1020.44</v>
      </c>
      <c r="E12" s="112">
        <v>3490</v>
      </c>
      <c r="F12" s="112">
        <v>3159.6</v>
      </c>
      <c r="G12" s="113"/>
      <c r="H12" s="112"/>
    </row>
    <row r="13" spans="2:12" x14ac:dyDescent="0.25">
      <c r="B13" s="111">
        <v>661</v>
      </c>
      <c r="C13" s="111" t="s">
        <v>130</v>
      </c>
      <c r="D13" s="112">
        <v>1020.44</v>
      </c>
      <c r="E13" s="112">
        <v>3490</v>
      </c>
      <c r="F13" s="112">
        <v>3159.6</v>
      </c>
      <c r="G13" s="113"/>
      <c r="H13" s="112"/>
    </row>
    <row r="14" spans="2:12" x14ac:dyDescent="0.25">
      <c r="B14" s="111">
        <v>6615</v>
      </c>
      <c r="C14" s="111" t="s">
        <v>102</v>
      </c>
      <c r="D14" s="112">
        <v>1020.44</v>
      </c>
      <c r="E14" s="112">
        <v>3490</v>
      </c>
      <c r="F14" s="112">
        <v>3159.6</v>
      </c>
      <c r="G14" s="113"/>
      <c r="H14" s="112"/>
    </row>
    <row r="15" spans="2:12" x14ac:dyDescent="0.25">
      <c r="B15" s="219" t="s">
        <v>131</v>
      </c>
      <c r="C15" s="219"/>
      <c r="D15" s="109">
        <v>128063.07</v>
      </c>
      <c r="E15" s="109">
        <v>121333.65</v>
      </c>
      <c r="F15" s="109">
        <v>179528.47</v>
      </c>
      <c r="G15" s="110">
        <f t="shared" ref="G15:G41" si="0">(F15/D15)*100</f>
        <v>140.18754196662627</v>
      </c>
      <c r="H15" s="110">
        <v>0</v>
      </c>
    </row>
    <row r="16" spans="2:12" x14ac:dyDescent="0.25">
      <c r="B16" s="114">
        <v>6</v>
      </c>
      <c r="C16" s="115" t="s">
        <v>2</v>
      </c>
      <c r="D16" s="116">
        <v>101563.07</v>
      </c>
      <c r="E16" s="116">
        <v>106333.65</v>
      </c>
      <c r="F16" s="116">
        <v>179528.47</v>
      </c>
      <c r="G16" s="113"/>
      <c r="H16" s="112"/>
    </row>
    <row r="17" spans="2:8" x14ac:dyDescent="0.25">
      <c r="B17" s="114">
        <v>67</v>
      </c>
      <c r="C17" s="115" t="s">
        <v>99</v>
      </c>
      <c r="D17" s="116">
        <v>101563.07</v>
      </c>
      <c r="E17" s="116">
        <v>106333.65</v>
      </c>
      <c r="F17" s="116">
        <v>179528.47</v>
      </c>
      <c r="G17" s="113"/>
      <c r="H17" s="112"/>
    </row>
    <row r="18" spans="2:8" x14ac:dyDescent="0.25">
      <c r="B18" s="114">
        <v>671</v>
      </c>
      <c r="C18" s="111" t="s">
        <v>132</v>
      </c>
      <c r="D18" s="116">
        <v>101563.07</v>
      </c>
      <c r="E18" s="116">
        <v>106333.65</v>
      </c>
      <c r="F18" s="116">
        <v>179528.47</v>
      </c>
      <c r="G18" s="113"/>
      <c r="H18" s="112"/>
    </row>
    <row r="19" spans="2:8" x14ac:dyDescent="0.25">
      <c r="B19" s="114">
        <v>6711</v>
      </c>
      <c r="C19" s="111" t="s">
        <v>133</v>
      </c>
      <c r="D19" s="117">
        <v>101563.07</v>
      </c>
      <c r="E19" s="177">
        <v>106333.65</v>
      </c>
      <c r="F19" s="117">
        <v>116903.47</v>
      </c>
      <c r="G19" s="113"/>
      <c r="H19" s="113"/>
    </row>
    <row r="20" spans="2:8" x14ac:dyDescent="0.25">
      <c r="B20" s="111">
        <v>6712</v>
      </c>
      <c r="C20" s="111" t="s">
        <v>134</v>
      </c>
      <c r="D20" s="112">
        <v>26500</v>
      </c>
      <c r="E20" s="176">
        <v>15000</v>
      </c>
      <c r="F20" s="112">
        <v>62625</v>
      </c>
      <c r="G20" s="113"/>
      <c r="H20" s="112"/>
    </row>
    <row r="21" spans="2:8" x14ac:dyDescent="0.25">
      <c r="B21" s="219" t="s">
        <v>135</v>
      </c>
      <c r="C21" s="219"/>
      <c r="D21" s="109">
        <v>10596.25</v>
      </c>
      <c r="E21" s="109">
        <v>12000</v>
      </c>
      <c r="F21" s="109">
        <v>9420.44</v>
      </c>
      <c r="G21" s="110">
        <f t="shared" si="0"/>
        <v>88.903527191223318</v>
      </c>
      <c r="H21" s="110">
        <f>(F21/E21)*100</f>
        <v>78.503666666666675</v>
      </c>
    </row>
    <row r="22" spans="2:8" x14ac:dyDescent="0.25">
      <c r="B22" s="111">
        <v>6</v>
      </c>
      <c r="C22" s="111" t="s">
        <v>2</v>
      </c>
      <c r="D22" s="112">
        <v>10596.25</v>
      </c>
      <c r="E22" s="112">
        <v>12000</v>
      </c>
      <c r="F22" s="112">
        <v>9420.44</v>
      </c>
      <c r="G22" s="113"/>
      <c r="H22" s="112"/>
    </row>
    <row r="23" spans="2:8" x14ac:dyDescent="0.25">
      <c r="B23" s="111">
        <v>65</v>
      </c>
      <c r="C23" s="111" t="s">
        <v>136</v>
      </c>
      <c r="D23" s="112">
        <v>10596.25</v>
      </c>
      <c r="E23" s="112">
        <v>12000</v>
      </c>
      <c r="F23" s="112">
        <v>9420.44</v>
      </c>
      <c r="G23" s="113"/>
      <c r="H23" s="112"/>
    </row>
    <row r="24" spans="2:8" x14ac:dyDescent="0.25">
      <c r="B24" s="111">
        <v>652</v>
      </c>
      <c r="C24" s="111" t="s">
        <v>137</v>
      </c>
      <c r="D24" s="112">
        <v>10596.25</v>
      </c>
      <c r="E24" s="112">
        <v>12000</v>
      </c>
      <c r="F24" s="112">
        <v>9420.44</v>
      </c>
      <c r="G24" s="113"/>
      <c r="H24" s="112"/>
    </row>
    <row r="25" spans="2:8" x14ac:dyDescent="0.25">
      <c r="B25" s="111">
        <v>6526</v>
      </c>
      <c r="C25" s="111" t="s">
        <v>138</v>
      </c>
      <c r="D25" s="112">
        <v>10596.25</v>
      </c>
      <c r="E25" s="112">
        <v>12000</v>
      </c>
      <c r="F25" s="112">
        <v>9420.44</v>
      </c>
      <c r="G25" s="113"/>
      <c r="H25" s="112"/>
    </row>
    <row r="26" spans="2:8" x14ac:dyDescent="0.25">
      <c r="B26" s="219" t="s">
        <v>244</v>
      </c>
      <c r="C26" s="219"/>
      <c r="D26" s="109">
        <v>1378800.49</v>
      </c>
      <c r="E26" s="109">
        <v>1621278.28</v>
      </c>
      <c r="F26" s="109">
        <v>1467908</v>
      </c>
      <c r="G26" s="110">
        <f t="shared" si="0"/>
        <v>106.46268337197937</v>
      </c>
      <c r="H26" s="110">
        <f>(F26/E26)*100</f>
        <v>90.540163160638897</v>
      </c>
    </row>
    <row r="27" spans="2:8" x14ac:dyDescent="0.25">
      <c r="B27" s="111">
        <v>6</v>
      </c>
      <c r="C27" s="111" t="s">
        <v>2</v>
      </c>
      <c r="D27" s="112">
        <v>1378800.49</v>
      </c>
      <c r="E27" s="112">
        <v>1621278.28</v>
      </c>
      <c r="F27" s="112">
        <v>1467908</v>
      </c>
      <c r="G27" s="113"/>
      <c r="H27" s="112"/>
    </row>
    <row r="28" spans="2:8" x14ac:dyDescent="0.25">
      <c r="B28" s="111">
        <v>63</v>
      </c>
      <c r="C28" s="111" t="s">
        <v>139</v>
      </c>
      <c r="D28" s="112">
        <v>1378800.49</v>
      </c>
      <c r="E28" s="112">
        <v>1621278.28</v>
      </c>
      <c r="F28" s="112">
        <v>1467908</v>
      </c>
      <c r="G28" s="113"/>
      <c r="H28" s="112"/>
    </row>
    <row r="29" spans="2:8" x14ac:dyDescent="0.25">
      <c r="B29" s="111">
        <v>636</v>
      </c>
      <c r="C29" s="111" t="s">
        <v>140</v>
      </c>
      <c r="D29" s="112">
        <v>1378800.49</v>
      </c>
      <c r="E29" s="112">
        <v>1621278.28</v>
      </c>
      <c r="F29" s="112">
        <v>1467908</v>
      </c>
      <c r="G29" s="113"/>
      <c r="H29" s="112"/>
    </row>
    <row r="30" spans="2:8" x14ac:dyDescent="0.25">
      <c r="B30" s="111">
        <v>6361</v>
      </c>
      <c r="C30" s="111" t="s">
        <v>141</v>
      </c>
      <c r="D30" s="112">
        <v>1377929.21</v>
      </c>
      <c r="E30" s="112">
        <v>1619800</v>
      </c>
      <c r="F30" s="112">
        <v>1467308</v>
      </c>
      <c r="G30" s="113"/>
      <c r="H30" s="112"/>
    </row>
    <row r="31" spans="2:8" x14ac:dyDescent="0.25">
      <c r="B31" s="111">
        <v>6362</v>
      </c>
      <c r="C31" s="111" t="s">
        <v>142</v>
      </c>
      <c r="D31" s="112">
        <v>871.28</v>
      </c>
      <c r="E31" s="112">
        <v>1478.28</v>
      </c>
      <c r="F31" s="112">
        <v>600</v>
      </c>
      <c r="G31" s="113"/>
      <c r="H31" s="112"/>
    </row>
    <row r="32" spans="2:8" x14ac:dyDescent="0.25">
      <c r="B32" s="111">
        <v>639</v>
      </c>
      <c r="C32" s="111" t="s">
        <v>143</v>
      </c>
      <c r="D32" s="112">
        <v>0</v>
      </c>
      <c r="E32" s="112">
        <v>0</v>
      </c>
      <c r="F32" s="112">
        <v>0</v>
      </c>
      <c r="G32" s="113"/>
      <c r="H32" s="112"/>
    </row>
    <row r="33" spans="2:8" x14ac:dyDescent="0.25">
      <c r="B33" s="111">
        <v>6391</v>
      </c>
      <c r="C33" s="111" t="s">
        <v>144</v>
      </c>
      <c r="D33" s="112">
        <v>0</v>
      </c>
      <c r="E33" s="112">
        <v>0</v>
      </c>
      <c r="F33" s="112">
        <v>0</v>
      </c>
      <c r="G33" s="113"/>
      <c r="H33" s="112"/>
    </row>
    <row r="34" spans="2:8" x14ac:dyDescent="0.25">
      <c r="B34" s="219" t="s">
        <v>145</v>
      </c>
      <c r="C34" s="219"/>
      <c r="D34" s="109">
        <v>31866.400000000001</v>
      </c>
      <c r="E34" s="109">
        <v>42966.6</v>
      </c>
      <c r="F34" s="109">
        <v>7966.6</v>
      </c>
      <c r="G34" s="110">
        <f t="shared" si="0"/>
        <v>25</v>
      </c>
      <c r="H34" s="110">
        <f>(F34/E34)*100</f>
        <v>18.541378652255474</v>
      </c>
    </row>
    <row r="35" spans="2:8" x14ac:dyDescent="0.25">
      <c r="B35" s="111">
        <v>6</v>
      </c>
      <c r="C35" s="111" t="s">
        <v>2</v>
      </c>
      <c r="D35" s="112">
        <v>31866.400000000001</v>
      </c>
      <c r="E35" s="112">
        <v>42966.6</v>
      </c>
      <c r="F35" s="112">
        <v>7966.6</v>
      </c>
      <c r="G35" s="113"/>
      <c r="H35" s="112"/>
    </row>
    <row r="36" spans="2:8" x14ac:dyDescent="0.25">
      <c r="B36" s="111">
        <v>63</v>
      </c>
      <c r="C36" s="111" t="s">
        <v>146</v>
      </c>
      <c r="D36" s="112">
        <v>31866.400000000001</v>
      </c>
      <c r="E36" s="112">
        <v>42966.6</v>
      </c>
      <c r="F36" s="112">
        <v>7966.6</v>
      </c>
      <c r="G36" s="113"/>
      <c r="H36" s="112"/>
    </row>
    <row r="37" spans="2:8" x14ac:dyDescent="0.25">
      <c r="B37" s="111">
        <v>632</v>
      </c>
      <c r="C37" s="111" t="s">
        <v>147</v>
      </c>
      <c r="D37" s="112">
        <v>0</v>
      </c>
      <c r="E37" s="112">
        <v>0</v>
      </c>
      <c r="F37" s="112">
        <f>F38</f>
        <v>0</v>
      </c>
      <c r="G37" s="113"/>
      <c r="H37" s="112"/>
    </row>
    <row r="38" spans="2:8" x14ac:dyDescent="0.25">
      <c r="B38" s="111">
        <v>6323</v>
      </c>
      <c r="C38" s="111" t="s">
        <v>148</v>
      </c>
      <c r="D38" s="112">
        <v>0</v>
      </c>
      <c r="E38" s="112">
        <v>0</v>
      </c>
      <c r="F38" s="112">
        <v>0</v>
      </c>
      <c r="G38" s="113"/>
      <c r="H38" s="112"/>
    </row>
    <row r="39" spans="2:8" x14ac:dyDescent="0.25">
      <c r="B39" s="111">
        <v>638</v>
      </c>
      <c r="C39" s="111" t="s">
        <v>149</v>
      </c>
      <c r="D39" s="112">
        <v>31866.400000000001</v>
      </c>
      <c r="E39" s="112">
        <v>42966.6</v>
      </c>
      <c r="F39" s="112">
        <v>7966.6</v>
      </c>
      <c r="G39" s="113"/>
      <c r="H39" s="112"/>
    </row>
    <row r="40" spans="2:8" x14ac:dyDescent="0.25">
      <c r="B40" s="111">
        <v>6381</v>
      </c>
      <c r="C40" s="111" t="s">
        <v>150</v>
      </c>
      <c r="D40" s="112">
        <v>31866.400000000001</v>
      </c>
      <c r="E40" s="112">
        <v>42966.6</v>
      </c>
      <c r="F40" s="112">
        <v>7966.6</v>
      </c>
      <c r="G40" s="113"/>
      <c r="H40" s="112"/>
    </row>
    <row r="41" spans="2:8" x14ac:dyDescent="0.25">
      <c r="B41" s="219" t="s">
        <v>151</v>
      </c>
      <c r="C41" s="219"/>
      <c r="D41" s="109">
        <v>3462</v>
      </c>
      <c r="E41" s="109">
        <v>3572</v>
      </c>
      <c r="F41" s="109">
        <v>3571</v>
      </c>
      <c r="G41" s="110">
        <f t="shared" si="0"/>
        <v>103.14846909300984</v>
      </c>
      <c r="H41" s="110">
        <f>(F41/E41)*100</f>
        <v>99.972004479283314</v>
      </c>
    </row>
    <row r="42" spans="2:8" x14ac:dyDescent="0.25">
      <c r="B42" s="111">
        <v>6</v>
      </c>
      <c r="C42" s="111" t="s">
        <v>2</v>
      </c>
      <c r="D42" s="112">
        <v>3462</v>
      </c>
      <c r="E42" s="112">
        <v>3572</v>
      </c>
      <c r="F42" s="112">
        <v>3571</v>
      </c>
      <c r="G42" s="113"/>
      <c r="H42" s="112"/>
    </row>
    <row r="43" spans="2:8" x14ac:dyDescent="0.25">
      <c r="B43" s="111">
        <v>66</v>
      </c>
      <c r="C43" s="111" t="s">
        <v>98</v>
      </c>
      <c r="D43" s="112">
        <v>3462</v>
      </c>
      <c r="E43" s="112">
        <v>3572</v>
      </c>
      <c r="F43" s="112">
        <v>3571</v>
      </c>
      <c r="G43" s="113"/>
      <c r="H43" s="112"/>
    </row>
    <row r="44" spans="2:8" x14ac:dyDescent="0.25">
      <c r="B44" s="111">
        <v>663</v>
      </c>
      <c r="C44" s="111" t="s">
        <v>152</v>
      </c>
      <c r="D44" s="112">
        <v>3462</v>
      </c>
      <c r="E44" s="112">
        <v>3572</v>
      </c>
      <c r="F44" s="112">
        <v>3571</v>
      </c>
      <c r="G44" s="113"/>
      <c r="H44" s="112"/>
    </row>
    <row r="45" spans="2:8" x14ac:dyDescent="0.25">
      <c r="B45" s="111">
        <v>6631</v>
      </c>
      <c r="C45" s="111" t="s">
        <v>43</v>
      </c>
      <c r="D45" s="112">
        <v>2400</v>
      </c>
      <c r="E45" s="112"/>
      <c r="F45" s="112">
        <v>3040</v>
      </c>
      <c r="G45" s="113"/>
      <c r="H45" s="112"/>
    </row>
    <row r="46" spans="2:8" x14ac:dyDescent="0.25">
      <c r="B46" s="111">
        <v>6631</v>
      </c>
      <c r="C46" s="111" t="s">
        <v>245</v>
      </c>
      <c r="D46" s="112">
        <v>1062</v>
      </c>
      <c r="E46" s="112"/>
      <c r="F46" s="112">
        <v>531</v>
      </c>
      <c r="G46" s="113"/>
      <c r="H46" s="112"/>
    </row>
    <row r="47" spans="2:8" x14ac:dyDescent="0.25">
      <c r="B47" s="219" t="s">
        <v>153</v>
      </c>
      <c r="C47" s="219"/>
      <c r="D47" s="109">
        <v>0</v>
      </c>
      <c r="E47" s="109">
        <v>0</v>
      </c>
      <c r="F47" s="109">
        <v>0</v>
      </c>
      <c r="G47" s="110"/>
      <c r="H47" s="110"/>
    </row>
    <row r="48" spans="2:8" x14ac:dyDescent="0.25">
      <c r="B48" s="114">
        <v>7</v>
      </c>
      <c r="C48" s="115" t="s">
        <v>154</v>
      </c>
      <c r="D48" s="116">
        <v>0</v>
      </c>
      <c r="E48" s="116">
        <v>0</v>
      </c>
      <c r="F48" s="116">
        <f t="shared" ref="F48:F49" si="1">F49</f>
        <v>0</v>
      </c>
      <c r="G48" s="113"/>
      <c r="H48" s="112"/>
    </row>
    <row r="49" spans="2:8" x14ac:dyDescent="0.25">
      <c r="B49" s="114">
        <v>72</v>
      </c>
      <c r="C49" s="115" t="s">
        <v>155</v>
      </c>
      <c r="D49" s="116">
        <v>0</v>
      </c>
      <c r="E49" s="116">
        <v>0</v>
      </c>
      <c r="F49" s="116">
        <f t="shared" si="1"/>
        <v>0</v>
      </c>
      <c r="G49" s="113"/>
      <c r="H49" s="112"/>
    </row>
    <row r="50" spans="2:8" x14ac:dyDescent="0.25">
      <c r="B50" s="114">
        <v>721</v>
      </c>
      <c r="C50" s="111" t="s">
        <v>156</v>
      </c>
      <c r="D50" s="116">
        <v>0</v>
      </c>
      <c r="E50" s="116">
        <v>0</v>
      </c>
      <c r="F50" s="116">
        <v>0</v>
      </c>
      <c r="G50" s="113"/>
      <c r="H50" s="112"/>
    </row>
    <row r="51" spans="2:8" x14ac:dyDescent="0.25">
      <c r="B51" s="114">
        <v>7211</v>
      </c>
      <c r="C51" s="111" t="s">
        <v>157</v>
      </c>
      <c r="D51" s="116">
        <v>0</v>
      </c>
      <c r="E51" s="116">
        <v>0</v>
      </c>
      <c r="F51" s="116">
        <v>0</v>
      </c>
      <c r="G51" s="113"/>
      <c r="H51" s="112"/>
    </row>
    <row r="52" spans="2:8" x14ac:dyDescent="0.25">
      <c r="B52" s="143" t="s">
        <v>199</v>
      </c>
      <c r="C52" s="144" t="s">
        <v>200</v>
      </c>
      <c r="D52" s="109">
        <v>31065.05</v>
      </c>
      <c r="E52" s="109">
        <v>160851.89000000001</v>
      </c>
      <c r="F52" s="109">
        <v>97448.25</v>
      </c>
      <c r="G52" s="110">
        <v>280.22000000000003</v>
      </c>
      <c r="H52" s="109">
        <v>0</v>
      </c>
    </row>
    <row r="53" spans="2:8" x14ac:dyDescent="0.25">
      <c r="B53" s="114">
        <v>6</v>
      </c>
      <c r="C53" s="111" t="s">
        <v>2</v>
      </c>
      <c r="D53" s="116">
        <v>31065.05</v>
      </c>
      <c r="E53" s="116">
        <v>0</v>
      </c>
      <c r="F53" s="116">
        <v>97448.25</v>
      </c>
      <c r="G53" s="113"/>
      <c r="H53" s="112"/>
    </row>
    <row r="54" spans="2:8" x14ac:dyDescent="0.25">
      <c r="B54" s="114">
        <v>67</v>
      </c>
      <c r="C54" s="111" t="s">
        <v>201</v>
      </c>
      <c r="D54" s="116">
        <v>31065.05</v>
      </c>
      <c r="E54" s="116">
        <v>0</v>
      </c>
      <c r="F54" s="116">
        <v>97448.25</v>
      </c>
      <c r="G54" s="113"/>
      <c r="H54" s="112"/>
    </row>
    <row r="55" spans="2:8" x14ac:dyDescent="0.25">
      <c r="B55" s="114">
        <v>6711</v>
      </c>
      <c r="C55" s="111" t="s">
        <v>246</v>
      </c>
      <c r="D55" s="116">
        <v>31065.05</v>
      </c>
      <c r="E55" s="116">
        <v>0</v>
      </c>
      <c r="F55" s="116">
        <v>97448.25</v>
      </c>
      <c r="G55" s="113"/>
      <c r="H55" s="112"/>
    </row>
    <row r="56" spans="2:8" x14ac:dyDescent="0.25">
      <c r="B56" s="145" t="s">
        <v>202</v>
      </c>
      <c r="C56" s="146" t="s">
        <v>247</v>
      </c>
      <c r="D56" s="109">
        <v>32590.29</v>
      </c>
      <c r="E56" s="109">
        <v>90992.87</v>
      </c>
      <c r="F56" s="109">
        <v>60292.92</v>
      </c>
      <c r="G56" s="110">
        <v>61.94</v>
      </c>
      <c r="H56" s="109">
        <v>0</v>
      </c>
    </row>
    <row r="57" spans="2:8" x14ac:dyDescent="0.25">
      <c r="B57" s="142">
        <v>6</v>
      </c>
      <c r="C57" s="141" t="s">
        <v>2</v>
      </c>
      <c r="D57" s="116">
        <v>32590.29</v>
      </c>
      <c r="E57" s="116">
        <v>0</v>
      </c>
      <c r="F57" s="116">
        <v>60292.92</v>
      </c>
      <c r="G57" s="113"/>
      <c r="H57" s="112"/>
    </row>
    <row r="58" spans="2:8" x14ac:dyDescent="0.25">
      <c r="B58" s="142">
        <v>63</v>
      </c>
      <c r="C58" s="141" t="s">
        <v>146</v>
      </c>
      <c r="D58" s="116">
        <v>32590.29</v>
      </c>
      <c r="E58" s="116">
        <v>0</v>
      </c>
      <c r="F58" s="116">
        <v>60292.92</v>
      </c>
      <c r="G58" s="113"/>
      <c r="H58" s="112"/>
    </row>
    <row r="59" spans="2:8" x14ac:dyDescent="0.25">
      <c r="B59" s="142">
        <v>639</v>
      </c>
      <c r="C59" s="141" t="s">
        <v>203</v>
      </c>
      <c r="D59" s="116">
        <v>32590.29</v>
      </c>
      <c r="E59" s="116">
        <v>0</v>
      </c>
      <c r="F59" s="116">
        <v>60292.92</v>
      </c>
      <c r="G59" s="113"/>
      <c r="H59" s="112"/>
    </row>
    <row r="60" spans="2:8" x14ac:dyDescent="0.25">
      <c r="B60" s="142">
        <v>6391</v>
      </c>
      <c r="C60" s="141" t="s">
        <v>144</v>
      </c>
      <c r="D60" s="116">
        <v>4924.34</v>
      </c>
      <c r="E60" s="116">
        <v>0</v>
      </c>
      <c r="F60" s="116">
        <v>9043.9699999999993</v>
      </c>
      <c r="G60" s="113"/>
      <c r="H60" s="112"/>
    </row>
    <row r="61" spans="2:8" x14ac:dyDescent="0.25">
      <c r="B61" s="111">
        <v>6393</v>
      </c>
      <c r="C61" s="111" t="s">
        <v>204</v>
      </c>
      <c r="D61" s="112">
        <v>27665.95</v>
      </c>
      <c r="E61" s="112">
        <v>0</v>
      </c>
      <c r="F61" s="112">
        <v>51248.95</v>
      </c>
      <c r="G61" s="113"/>
      <c r="H61" s="112"/>
    </row>
    <row r="62" spans="2:8" x14ac:dyDescent="0.25">
      <c r="B62" s="138"/>
      <c r="C62" s="138"/>
      <c r="D62" s="139"/>
      <c r="E62" s="139"/>
      <c r="F62" s="139"/>
      <c r="G62" s="140"/>
      <c r="H62" s="139"/>
    </row>
    <row r="63" spans="2:8" x14ac:dyDescent="0.25">
      <c r="B63" s="118"/>
      <c r="C63" s="118"/>
      <c r="D63" s="119"/>
      <c r="E63" s="119"/>
      <c r="F63" s="119"/>
      <c r="G63" s="119"/>
      <c r="H63" s="119"/>
    </row>
    <row r="64" spans="2:8" x14ac:dyDescent="0.25">
      <c r="B64" s="118"/>
      <c r="C64" s="118"/>
      <c r="D64" s="119"/>
      <c r="E64" s="119"/>
      <c r="F64" s="119"/>
      <c r="G64" s="119"/>
      <c r="H64" s="119"/>
    </row>
    <row r="65" spans="2:8" ht="38.25" x14ac:dyDescent="0.25">
      <c r="B65" s="120"/>
      <c r="C65" s="103" t="s">
        <v>6</v>
      </c>
      <c r="D65" s="103" t="s">
        <v>223</v>
      </c>
      <c r="E65" s="103" t="s">
        <v>253</v>
      </c>
      <c r="F65" s="103" t="s">
        <v>254</v>
      </c>
      <c r="G65" s="103" t="s">
        <v>124</v>
      </c>
      <c r="H65" s="103" t="s">
        <v>125</v>
      </c>
    </row>
    <row r="66" spans="2:8" x14ac:dyDescent="0.25">
      <c r="B66" s="223" t="s">
        <v>7</v>
      </c>
      <c r="C66" s="224"/>
      <c r="D66" s="121">
        <f>D67+D319</f>
        <v>1619445.1300000004</v>
      </c>
      <c r="E66" s="121">
        <f>E67+E319</f>
        <v>2133409.3199999998</v>
      </c>
      <c r="F66" s="121">
        <f>F67+F319</f>
        <v>1994318.9100000001</v>
      </c>
      <c r="G66" s="110">
        <f>(F66/D66)*100</f>
        <v>123.14828536364179</v>
      </c>
      <c r="H66" s="122">
        <f>(F66/E66)*100</f>
        <v>93.4803692523477</v>
      </c>
    </row>
    <row r="67" spans="2:8" x14ac:dyDescent="0.25">
      <c r="B67" s="223" t="s">
        <v>158</v>
      </c>
      <c r="C67" s="225"/>
      <c r="D67" s="121">
        <f>D68+D250</f>
        <v>1489831.2600000002</v>
      </c>
      <c r="E67" s="121">
        <f>E68+E250</f>
        <v>1820586.73</v>
      </c>
      <c r="F67" s="121">
        <f>F68+F250</f>
        <v>1713516.8</v>
      </c>
      <c r="G67" s="110">
        <f>(F67/D67)*100</f>
        <v>115.01415267659236</v>
      </c>
      <c r="H67" s="122">
        <v>94.1</v>
      </c>
    </row>
    <row r="68" spans="2:8" x14ac:dyDescent="0.25">
      <c r="B68" s="222" t="s">
        <v>159</v>
      </c>
      <c r="C68" s="222"/>
      <c r="D68" s="109">
        <f>D69+D126+D161+D196+D236</f>
        <v>1488259.4600000002</v>
      </c>
      <c r="E68" s="109">
        <f>E69+E126+E161+E184+E196+E227+E236</f>
        <v>1773408.54</v>
      </c>
      <c r="F68" s="109">
        <f>F69+F126+F161+F196+F236</f>
        <v>1705707.59</v>
      </c>
      <c r="G68" s="110">
        <f t="shared" ref="G68:G128" si="2">(F68/D68)*100</f>
        <v>114.61090191894361</v>
      </c>
      <c r="H68" s="122">
        <v>96.2</v>
      </c>
    </row>
    <row r="69" spans="2:8" x14ac:dyDescent="0.25">
      <c r="B69" s="216" t="s">
        <v>160</v>
      </c>
      <c r="C69" s="216"/>
      <c r="D69" s="123">
        <v>3223.64</v>
      </c>
      <c r="E69" s="123">
        <v>26500</v>
      </c>
      <c r="F69" s="123">
        <v>5171.1899999999996</v>
      </c>
      <c r="G69" s="132">
        <f t="shared" si="2"/>
        <v>160.41462446178855</v>
      </c>
      <c r="H69" s="133">
        <f t="shared" ref="H69" si="3">(F70/E70)*100</f>
        <v>147.74828571428571</v>
      </c>
    </row>
    <row r="70" spans="2:8" x14ac:dyDescent="0.25">
      <c r="B70" s="124">
        <v>3</v>
      </c>
      <c r="C70" s="124" t="s">
        <v>3</v>
      </c>
      <c r="D70" s="125">
        <v>752.77</v>
      </c>
      <c r="E70" s="125">
        <v>3500</v>
      </c>
      <c r="F70" s="125">
        <v>5171.1899999999996</v>
      </c>
      <c r="G70" s="126">
        <f t="shared" si="2"/>
        <v>686.95484676594447</v>
      </c>
      <c r="H70" s="127">
        <v>0</v>
      </c>
    </row>
    <row r="71" spans="2:8" x14ac:dyDescent="0.25">
      <c r="B71" s="124">
        <v>31</v>
      </c>
      <c r="C71" s="124" t="s">
        <v>4</v>
      </c>
      <c r="D71" s="125">
        <v>0</v>
      </c>
      <c r="E71" s="125">
        <v>0</v>
      </c>
      <c r="F71" s="125">
        <f t="shared" ref="F71" si="4">F72+F74</f>
        <v>0</v>
      </c>
      <c r="G71" s="126"/>
      <c r="H71" s="127">
        <v>0</v>
      </c>
    </row>
    <row r="72" spans="2:8" x14ac:dyDescent="0.25">
      <c r="B72" s="111">
        <v>311</v>
      </c>
      <c r="C72" s="111" t="s">
        <v>16</v>
      </c>
      <c r="D72" s="112">
        <v>0</v>
      </c>
      <c r="E72" s="112">
        <v>0</v>
      </c>
      <c r="F72" s="112">
        <v>0</v>
      </c>
      <c r="G72" s="113"/>
      <c r="H72" s="128"/>
    </row>
    <row r="73" spans="2:8" x14ac:dyDescent="0.25">
      <c r="B73" s="111">
        <v>3111</v>
      </c>
      <c r="C73" s="111" t="s">
        <v>17</v>
      </c>
      <c r="D73" s="112">
        <v>0</v>
      </c>
      <c r="E73" s="112">
        <v>0</v>
      </c>
      <c r="F73" s="112">
        <v>0</v>
      </c>
      <c r="G73" s="113"/>
      <c r="H73" s="128"/>
    </row>
    <row r="74" spans="2:8" x14ac:dyDescent="0.25">
      <c r="B74" s="111">
        <v>313</v>
      </c>
      <c r="C74" s="111" t="s">
        <v>161</v>
      </c>
      <c r="D74" s="112">
        <v>0</v>
      </c>
      <c r="E74" s="112">
        <v>0</v>
      </c>
      <c r="F74" s="112">
        <v>0</v>
      </c>
      <c r="G74" s="113"/>
      <c r="H74" s="128"/>
    </row>
    <row r="75" spans="2:8" x14ac:dyDescent="0.25">
      <c r="B75" s="111">
        <v>3132</v>
      </c>
      <c r="C75" s="111" t="s">
        <v>162</v>
      </c>
      <c r="D75" s="112">
        <v>0</v>
      </c>
      <c r="E75" s="112">
        <v>0</v>
      </c>
      <c r="F75" s="112">
        <v>0</v>
      </c>
      <c r="G75" s="113"/>
      <c r="H75" s="128"/>
    </row>
    <row r="76" spans="2:8" x14ac:dyDescent="0.25">
      <c r="B76" s="124">
        <v>32</v>
      </c>
      <c r="C76" s="124" t="s">
        <v>9</v>
      </c>
      <c r="D76" s="125">
        <v>748.1</v>
      </c>
      <c r="E76" s="125">
        <v>3200</v>
      </c>
      <c r="F76" s="125">
        <v>530.78</v>
      </c>
      <c r="G76" s="126">
        <f t="shared" si="2"/>
        <v>70.950407699505419</v>
      </c>
      <c r="H76" s="127">
        <f>(F76/E76)*100</f>
        <v>16.586874999999999</v>
      </c>
    </row>
    <row r="77" spans="2:8" x14ac:dyDescent="0.25">
      <c r="B77" s="111">
        <v>321</v>
      </c>
      <c r="C77" s="111" t="s">
        <v>163</v>
      </c>
      <c r="D77" s="112">
        <v>305</v>
      </c>
      <c r="E77" s="112">
        <v>0</v>
      </c>
      <c r="F77" s="112">
        <v>59.87</v>
      </c>
      <c r="G77" s="113"/>
      <c r="H77" s="128"/>
    </row>
    <row r="78" spans="2:8" x14ac:dyDescent="0.25">
      <c r="B78" s="111">
        <v>3211</v>
      </c>
      <c r="C78" s="111" t="s">
        <v>19</v>
      </c>
      <c r="D78" s="112">
        <v>0</v>
      </c>
      <c r="E78" s="112">
        <v>0</v>
      </c>
      <c r="F78" s="112">
        <v>59.87</v>
      </c>
      <c r="G78" s="113"/>
      <c r="H78" s="128"/>
    </row>
    <row r="79" spans="2:8" x14ac:dyDescent="0.25">
      <c r="B79" s="111">
        <v>3213</v>
      </c>
      <c r="C79" s="111" t="s">
        <v>205</v>
      </c>
      <c r="D79" s="112">
        <v>305</v>
      </c>
      <c r="E79" s="112">
        <v>0</v>
      </c>
      <c r="F79" s="112">
        <v>0</v>
      </c>
      <c r="G79" s="113"/>
      <c r="H79" s="128"/>
    </row>
    <row r="80" spans="2:8" x14ac:dyDescent="0.25">
      <c r="B80" s="111">
        <v>322</v>
      </c>
      <c r="C80" s="111" t="s">
        <v>88</v>
      </c>
      <c r="D80" s="112">
        <v>198.96</v>
      </c>
      <c r="E80" s="112">
        <v>0</v>
      </c>
      <c r="F80" s="112">
        <v>165.6</v>
      </c>
      <c r="G80" s="113"/>
      <c r="H80" s="128"/>
    </row>
    <row r="81" spans="2:8" x14ac:dyDescent="0.25">
      <c r="B81" s="111">
        <v>3221</v>
      </c>
      <c r="C81" s="111" t="s">
        <v>164</v>
      </c>
      <c r="D81" s="112">
        <v>186.76</v>
      </c>
      <c r="E81" s="112">
        <v>0</v>
      </c>
      <c r="F81" s="112">
        <v>165.6</v>
      </c>
      <c r="G81" s="113"/>
      <c r="H81" s="128"/>
    </row>
    <row r="82" spans="2:8" x14ac:dyDescent="0.25">
      <c r="B82" s="111">
        <v>3224</v>
      </c>
      <c r="C82" s="111" t="s">
        <v>56</v>
      </c>
      <c r="D82" s="112">
        <v>12.2</v>
      </c>
      <c r="E82" s="112">
        <v>0</v>
      </c>
      <c r="F82" s="112">
        <v>0</v>
      </c>
      <c r="G82" s="113"/>
      <c r="H82" s="128"/>
    </row>
    <row r="83" spans="2:8" x14ac:dyDescent="0.25">
      <c r="B83" s="111">
        <v>323</v>
      </c>
      <c r="C83" s="111" t="s">
        <v>89</v>
      </c>
      <c r="D83" s="112">
        <v>136.25</v>
      </c>
      <c r="E83" s="112">
        <v>0</v>
      </c>
      <c r="F83" s="112">
        <v>305.31</v>
      </c>
      <c r="G83" s="113"/>
      <c r="H83" s="128"/>
    </row>
    <row r="84" spans="2:8" x14ac:dyDescent="0.25">
      <c r="B84" s="111">
        <v>3231</v>
      </c>
      <c r="C84" s="111" t="s">
        <v>58</v>
      </c>
      <c r="D84" s="112">
        <v>0</v>
      </c>
      <c r="E84" s="112">
        <v>0</v>
      </c>
      <c r="F84" s="112">
        <v>29.39</v>
      </c>
      <c r="G84" s="113"/>
      <c r="H84" s="128"/>
    </row>
    <row r="85" spans="2:8" x14ac:dyDescent="0.25">
      <c r="B85" s="111">
        <v>3233</v>
      </c>
      <c r="C85" s="111" t="s">
        <v>206</v>
      </c>
      <c r="D85" s="112">
        <v>25</v>
      </c>
      <c r="E85" s="112">
        <v>0</v>
      </c>
      <c r="F85" s="112">
        <v>20</v>
      </c>
      <c r="G85" s="113"/>
      <c r="H85" s="128"/>
    </row>
    <row r="86" spans="2:8" x14ac:dyDescent="0.25">
      <c r="B86" s="111">
        <v>3234</v>
      </c>
      <c r="C86" s="111" t="s">
        <v>207</v>
      </c>
      <c r="D86" s="112">
        <v>0</v>
      </c>
      <c r="E86" s="112">
        <v>0</v>
      </c>
      <c r="F86" s="112">
        <v>16.16</v>
      </c>
      <c r="G86" s="113"/>
      <c r="H86" s="128"/>
    </row>
    <row r="87" spans="2:8" x14ac:dyDescent="0.25">
      <c r="B87" s="111">
        <v>3235</v>
      </c>
      <c r="C87" s="111" t="s">
        <v>61</v>
      </c>
      <c r="D87" s="112">
        <v>0</v>
      </c>
      <c r="E87" s="112">
        <v>0</v>
      </c>
      <c r="F87" s="112">
        <v>11.16</v>
      </c>
      <c r="G87" s="113"/>
      <c r="H87" s="128"/>
    </row>
    <row r="88" spans="2:8" x14ac:dyDescent="0.25">
      <c r="B88" s="111">
        <v>3236</v>
      </c>
      <c r="C88" s="111" t="s">
        <v>80</v>
      </c>
      <c r="D88" s="112">
        <v>0</v>
      </c>
      <c r="E88" s="112">
        <v>0</v>
      </c>
      <c r="F88" s="112">
        <v>0</v>
      </c>
      <c r="G88" s="113"/>
      <c r="H88" s="128"/>
    </row>
    <row r="89" spans="2:8" x14ac:dyDescent="0.25">
      <c r="B89" s="111">
        <v>3237</v>
      </c>
      <c r="C89" s="111" t="s">
        <v>62</v>
      </c>
      <c r="D89" s="112">
        <v>0</v>
      </c>
      <c r="E89" s="112">
        <v>0</v>
      </c>
      <c r="F89" s="112">
        <v>0</v>
      </c>
      <c r="G89" s="113"/>
      <c r="H89" s="128"/>
    </row>
    <row r="90" spans="2:8" x14ac:dyDescent="0.25">
      <c r="B90" s="111">
        <v>3238</v>
      </c>
      <c r="C90" s="111" t="s">
        <v>208</v>
      </c>
      <c r="D90" s="112">
        <v>0</v>
      </c>
      <c r="E90" s="112">
        <v>0</v>
      </c>
      <c r="F90" s="112">
        <v>205.1</v>
      </c>
      <c r="G90" s="113"/>
      <c r="H90" s="128"/>
    </row>
    <row r="91" spans="2:8" x14ac:dyDescent="0.25">
      <c r="B91" s="111">
        <v>3239</v>
      </c>
      <c r="C91" s="111" t="s">
        <v>178</v>
      </c>
      <c r="D91" s="112">
        <v>0</v>
      </c>
      <c r="E91" s="112">
        <v>0</v>
      </c>
      <c r="F91" s="112">
        <v>23.5</v>
      </c>
      <c r="G91" s="113"/>
      <c r="H91" s="128"/>
    </row>
    <row r="92" spans="2:8" x14ac:dyDescent="0.25">
      <c r="B92" s="111">
        <v>3241</v>
      </c>
      <c r="C92" s="111" t="s">
        <v>163</v>
      </c>
      <c r="D92" s="112">
        <v>0</v>
      </c>
      <c r="E92" s="112">
        <v>0</v>
      </c>
      <c r="F92" s="112">
        <v>0</v>
      </c>
      <c r="G92" s="113"/>
      <c r="H92" s="128"/>
    </row>
    <row r="93" spans="2:8" x14ac:dyDescent="0.25">
      <c r="B93" s="111">
        <v>3239</v>
      </c>
      <c r="C93" s="111" t="s">
        <v>64</v>
      </c>
      <c r="D93" s="112">
        <v>111.25</v>
      </c>
      <c r="E93" s="112">
        <v>0</v>
      </c>
      <c r="F93" s="112">
        <v>0</v>
      </c>
      <c r="G93" s="113"/>
      <c r="H93" s="128"/>
    </row>
    <row r="94" spans="2:8" x14ac:dyDescent="0.25">
      <c r="B94" s="111">
        <v>329</v>
      </c>
      <c r="C94" s="111" t="s">
        <v>87</v>
      </c>
      <c r="D94" s="112">
        <v>107.89</v>
      </c>
      <c r="E94" s="112">
        <v>0</v>
      </c>
      <c r="F94" s="112">
        <v>0</v>
      </c>
      <c r="G94" s="113"/>
      <c r="H94" s="128"/>
    </row>
    <row r="95" spans="2:8" x14ac:dyDescent="0.25">
      <c r="B95" s="111">
        <v>3294</v>
      </c>
      <c r="C95" s="111" t="s">
        <v>242</v>
      </c>
      <c r="D95" s="112">
        <v>25</v>
      </c>
      <c r="E95" s="112">
        <v>0</v>
      </c>
      <c r="F95" s="112">
        <v>0</v>
      </c>
      <c r="G95" s="113"/>
      <c r="H95" s="128"/>
    </row>
    <row r="96" spans="2:8" x14ac:dyDescent="0.25">
      <c r="B96" s="111">
        <v>3295</v>
      </c>
      <c r="C96" s="111" t="s">
        <v>209</v>
      </c>
      <c r="D96" s="112">
        <v>0</v>
      </c>
      <c r="E96" s="112">
        <v>0</v>
      </c>
      <c r="F96" s="112">
        <v>0</v>
      </c>
      <c r="G96" s="113"/>
      <c r="H96" s="128"/>
    </row>
    <row r="97" spans="2:8" x14ac:dyDescent="0.25">
      <c r="B97" s="111">
        <v>3299</v>
      </c>
      <c r="C97" s="111" t="s">
        <v>87</v>
      </c>
      <c r="D97" s="112">
        <v>82.89</v>
      </c>
      <c r="E97" s="112">
        <v>0</v>
      </c>
      <c r="F97" s="112">
        <v>0</v>
      </c>
      <c r="G97" s="113"/>
      <c r="H97" s="128"/>
    </row>
    <row r="98" spans="2:8" x14ac:dyDescent="0.25">
      <c r="B98" s="124">
        <v>34</v>
      </c>
      <c r="C98" s="124" t="s">
        <v>77</v>
      </c>
      <c r="D98" s="125">
        <v>4.67</v>
      </c>
      <c r="E98" s="125">
        <v>300</v>
      </c>
      <c r="F98" s="125">
        <v>11</v>
      </c>
      <c r="G98" s="126">
        <v>0</v>
      </c>
      <c r="H98" s="127">
        <f>(F98/E98)*100</f>
        <v>3.6666666666666665</v>
      </c>
    </row>
    <row r="99" spans="2:8" x14ac:dyDescent="0.25">
      <c r="B99" s="111">
        <v>343</v>
      </c>
      <c r="C99" s="111" t="s">
        <v>165</v>
      </c>
      <c r="D99" s="112">
        <v>4.67</v>
      </c>
      <c r="E99" s="112">
        <v>300</v>
      </c>
      <c r="F99" s="112">
        <v>11</v>
      </c>
      <c r="G99" s="113"/>
      <c r="H99" s="128"/>
    </row>
    <row r="100" spans="2:8" x14ac:dyDescent="0.25">
      <c r="B100" s="111">
        <v>3433</v>
      </c>
      <c r="C100" s="111" t="s">
        <v>93</v>
      </c>
      <c r="D100" s="112">
        <v>4.67</v>
      </c>
      <c r="E100" s="112">
        <v>300</v>
      </c>
      <c r="F100" s="112">
        <v>11</v>
      </c>
      <c r="G100" s="113"/>
      <c r="H100" s="128"/>
    </row>
    <row r="101" spans="2:8" x14ac:dyDescent="0.25">
      <c r="B101" s="216" t="s">
        <v>166</v>
      </c>
      <c r="C101" s="216"/>
      <c r="D101" s="123">
        <v>2470.87</v>
      </c>
      <c r="E101" s="123">
        <v>23000</v>
      </c>
      <c r="F101" s="123">
        <v>0</v>
      </c>
      <c r="G101" s="110">
        <f>(F101/D101)*100</f>
        <v>0</v>
      </c>
      <c r="H101" s="122">
        <f>(F101/E101)*100</f>
        <v>0</v>
      </c>
    </row>
    <row r="102" spans="2:8" x14ac:dyDescent="0.25">
      <c r="B102" s="124">
        <v>3</v>
      </c>
      <c r="C102" s="124" t="s">
        <v>3</v>
      </c>
      <c r="D102" s="125">
        <v>2470.87</v>
      </c>
      <c r="E102" s="125">
        <v>20000</v>
      </c>
      <c r="F102" s="125">
        <v>0</v>
      </c>
      <c r="G102" s="126"/>
      <c r="H102" s="127"/>
    </row>
    <row r="103" spans="2:8" x14ac:dyDescent="0.25">
      <c r="B103" s="124">
        <v>31</v>
      </c>
      <c r="C103" s="124" t="s">
        <v>4</v>
      </c>
      <c r="D103" s="125">
        <v>0</v>
      </c>
      <c r="E103" s="125">
        <v>0</v>
      </c>
      <c r="F103" s="125">
        <v>0</v>
      </c>
      <c r="G103" s="126"/>
      <c r="H103" s="127"/>
    </row>
    <row r="104" spans="2:8" x14ac:dyDescent="0.25">
      <c r="B104" s="111">
        <v>311</v>
      </c>
      <c r="C104" s="111" t="s">
        <v>16</v>
      </c>
      <c r="D104" s="112"/>
      <c r="E104" s="112">
        <v>0</v>
      </c>
      <c r="F104" s="112">
        <v>0</v>
      </c>
      <c r="G104" s="113"/>
      <c r="H104" s="128"/>
    </row>
    <row r="105" spans="2:8" x14ac:dyDescent="0.25">
      <c r="B105" s="111">
        <v>3111</v>
      </c>
      <c r="C105" s="111" t="s">
        <v>17</v>
      </c>
      <c r="D105" s="112"/>
      <c r="E105" s="112">
        <v>0</v>
      </c>
      <c r="F105" s="112">
        <v>0</v>
      </c>
      <c r="G105" s="113"/>
      <c r="H105" s="128"/>
    </row>
    <row r="106" spans="2:8" x14ac:dyDescent="0.25">
      <c r="B106" s="111">
        <v>313</v>
      </c>
      <c r="C106" s="111" t="s">
        <v>161</v>
      </c>
      <c r="D106" s="112"/>
      <c r="E106" s="112">
        <v>0</v>
      </c>
      <c r="F106" s="112">
        <f t="shared" ref="F106" si="5">F107</f>
        <v>0</v>
      </c>
      <c r="G106" s="113"/>
      <c r="H106" s="128"/>
    </row>
    <row r="107" spans="2:8" x14ac:dyDescent="0.25">
      <c r="B107" s="111">
        <v>3132</v>
      </c>
      <c r="C107" s="111" t="s">
        <v>162</v>
      </c>
      <c r="D107" s="112"/>
      <c r="E107" s="112">
        <v>0</v>
      </c>
      <c r="F107" s="112">
        <v>0</v>
      </c>
      <c r="G107" s="113"/>
      <c r="H107" s="128"/>
    </row>
    <row r="108" spans="2:8" x14ac:dyDescent="0.25">
      <c r="B108" s="124">
        <v>32</v>
      </c>
      <c r="C108" s="124" t="s">
        <v>9</v>
      </c>
      <c r="D108" s="125">
        <v>2470.87</v>
      </c>
      <c r="E108" s="125">
        <v>20000</v>
      </c>
      <c r="F108" s="125">
        <v>4629.41</v>
      </c>
      <c r="G108" s="126">
        <f>(F108/D108)*100</f>
        <v>187.35951304601213</v>
      </c>
      <c r="H108" s="127">
        <f>(F108/E108)*100</f>
        <v>23.14705</v>
      </c>
    </row>
    <row r="109" spans="2:8" x14ac:dyDescent="0.25">
      <c r="B109" s="111">
        <v>321</v>
      </c>
      <c r="C109" s="111" t="s">
        <v>163</v>
      </c>
      <c r="D109" s="112">
        <v>1007.73</v>
      </c>
      <c r="E109" s="112">
        <v>0</v>
      </c>
      <c r="F109" s="112">
        <v>0</v>
      </c>
      <c r="G109" s="113"/>
      <c r="H109" s="128"/>
    </row>
    <row r="110" spans="2:8" x14ac:dyDescent="0.25">
      <c r="B110" s="111">
        <v>3211</v>
      </c>
      <c r="C110" s="111" t="s">
        <v>19</v>
      </c>
      <c r="D110" s="112">
        <v>937.73</v>
      </c>
      <c r="E110" s="112">
        <v>0</v>
      </c>
      <c r="F110" s="112">
        <v>0</v>
      </c>
      <c r="G110" s="113"/>
      <c r="H110" s="128"/>
    </row>
    <row r="111" spans="2:8" x14ac:dyDescent="0.25">
      <c r="B111" s="111">
        <v>3212</v>
      </c>
      <c r="C111" s="111" t="s">
        <v>243</v>
      </c>
      <c r="D111" s="112">
        <v>70</v>
      </c>
      <c r="E111" s="112"/>
      <c r="F111" s="112">
        <v>0</v>
      </c>
      <c r="G111" s="113"/>
      <c r="H111" s="128"/>
    </row>
    <row r="112" spans="2:8" x14ac:dyDescent="0.25">
      <c r="B112" s="111">
        <v>322</v>
      </c>
      <c r="C112" s="111" t="s">
        <v>88</v>
      </c>
      <c r="D112" s="112">
        <v>0</v>
      </c>
      <c r="E112" s="112">
        <v>0</v>
      </c>
      <c r="F112" s="112">
        <v>145.09</v>
      </c>
      <c r="G112" s="113"/>
      <c r="H112" s="128"/>
    </row>
    <row r="113" spans="2:8" x14ac:dyDescent="0.25">
      <c r="B113" s="111">
        <v>3221</v>
      </c>
      <c r="C113" s="111" t="s">
        <v>164</v>
      </c>
      <c r="D113" s="112">
        <v>0</v>
      </c>
      <c r="E113" s="112">
        <v>0</v>
      </c>
      <c r="F113" s="112">
        <v>33.75</v>
      </c>
      <c r="G113" s="113"/>
      <c r="H113" s="128"/>
    </row>
    <row r="114" spans="2:8" x14ac:dyDescent="0.25">
      <c r="B114" s="111">
        <v>3224</v>
      </c>
      <c r="C114" s="111" t="s">
        <v>56</v>
      </c>
      <c r="D114" s="112">
        <v>0</v>
      </c>
      <c r="E114" s="112">
        <v>0</v>
      </c>
      <c r="F114" s="112">
        <v>35.36</v>
      </c>
      <c r="G114" s="113"/>
      <c r="H114" s="128"/>
    </row>
    <row r="115" spans="2:8" x14ac:dyDescent="0.25">
      <c r="B115" s="111">
        <v>3227</v>
      </c>
      <c r="C115" s="111" t="s">
        <v>170</v>
      </c>
      <c r="D115" s="112">
        <v>0</v>
      </c>
      <c r="E115" s="112">
        <v>0</v>
      </c>
      <c r="F115" s="112">
        <v>75.98</v>
      </c>
      <c r="G115" s="113"/>
      <c r="H115" s="128"/>
    </row>
    <row r="116" spans="2:8" x14ac:dyDescent="0.25">
      <c r="B116" s="111">
        <v>323</v>
      </c>
      <c r="C116" s="111" t="s">
        <v>89</v>
      </c>
      <c r="D116" s="112">
        <v>0</v>
      </c>
      <c r="E116" s="112">
        <v>0</v>
      </c>
      <c r="F116" s="112">
        <v>3194</v>
      </c>
      <c r="G116" s="113"/>
      <c r="H116" s="128"/>
    </row>
    <row r="117" spans="2:8" x14ac:dyDescent="0.25">
      <c r="B117" s="111">
        <v>3232</v>
      </c>
      <c r="C117" s="111" t="s">
        <v>112</v>
      </c>
      <c r="D117" s="112">
        <v>0</v>
      </c>
      <c r="E117" s="112">
        <v>0</v>
      </c>
      <c r="F117" s="112">
        <v>275</v>
      </c>
      <c r="G117" s="113"/>
      <c r="H117" s="128"/>
    </row>
    <row r="118" spans="2:8" x14ac:dyDescent="0.25">
      <c r="B118" s="111">
        <v>3237</v>
      </c>
      <c r="C118" s="111" t="s">
        <v>256</v>
      </c>
      <c r="D118" s="112">
        <v>0</v>
      </c>
      <c r="E118" s="112">
        <v>0</v>
      </c>
      <c r="F118" s="112">
        <v>247.5</v>
      </c>
      <c r="G118" s="113"/>
      <c r="H118" s="128"/>
    </row>
    <row r="119" spans="2:8" x14ac:dyDescent="0.25">
      <c r="B119" s="111">
        <v>3239</v>
      </c>
      <c r="C119" s="111" t="s">
        <v>178</v>
      </c>
      <c r="D119" s="112">
        <v>0</v>
      </c>
      <c r="E119" s="112">
        <v>0</v>
      </c>
      <c r="F119" s="112">
        <v>2671.5</v>
      </c>
      <c r="G119" s="113"/>
      <c r="H119" s="128"/>
    </row>
    <row r="120" spans="2:8" x14ac:dyDescent="0.25">
      <c r="B120" s="111">
        <v>329</v>
      </c>
      <c r="C120" s="111" t="s">
        <v>87</v>
      </c>
      <c r="D120" s="112">
        <v>1463.14</v>
      </c>
      <c r="E120" s="112">
        <v>0</v>
      </c>
      <c r="F120" s="112">
        <v>1290.32</v>
      </c>
      <c r="G120" s="113"/>
      <c r="H120" s="128"/>
    </row>
    <row r="121" spans="2:8" x14ac:dyDescent="0.25">
      <c r="B121" s="111">
        <v>3293</v>
      </c>
      <c r="C121" s="111" t="s">
        <v>83</v>
      </c>
      <c r="D121" s="112">
        <v>1153.7</v>
      </c>
      <c r="E121" s="112">
        <v>0</v>
      </c>
      <c r="F121" s="112">
        <v>0</v>
      </c>
      <c r="G121" s="113"/>
      <c r="H121" s="128"/>
    </row>
    <row r="122" spans="2:8" x14ac:dyDescent="0.25">
      <c r="B122" s="111">
        <v>3299</v>
      </c>
      <c r="C122" s="111" t="s">
        <v>87</v>
      </c>
      <c r="D122" s="112">
        <v>309.44</v>
      </c>
      <c r="E122" s="112">
        <v>0</v>
      </c>
      <c r="F122" s="112">
        <v>1290.32</v>
      </c>
      <c r="G122" s="113"/>
      <c r="H122" s="128"/>
    </row>
    <row r="123" spans="2:8" x14ac:dyDescent="0.25">
      <c r="B123" s="124">
        <v>34</v>
      </c>
      <c r="C123" s="124" t="s">
        <v>77</v>
      </c>
      <c r="D123" s="125">
        <v>0</v>
      </c>
      <c r="E123" s="125">
        <v>3000</v>
      </c>
      <c r="F123" s="125">
        <v>0</v>
      </c>
      <c r="G123" s="126">
        <v>0</v>
      </c>
      <c r="H123" s="127">
        <v>0</v>
      </c>
    </row>
    <row r="124" spans="2:8" x14ac:dyDescent="0.25">
      <c r="B124" s="111">
        <v>343</v>
      </c>
      <c r="C124" s="111" t="s">
        <v>165</v>
      </c>
      <c r="D124" s="112">
        <v>0</v>
      </c>
      <c r="E124" s="112">
        <v>0</v>
      </c>
      <c r="F124" s="112">
        <v>0</v>
      </c>
      <c r="G124" s="113"/>
      <c r="H124" s="128"/>
    </row>
    <row r="125" spans="2:8" x14ac:dyDescent="0.25">
      <c r="B125" s="111">
        <v>3433</v>
      </c>
      <c r="C125" s="111" t="s">
        <v>93</v>
      </c>
      <c r="D125" s="112">
        <v>0</v>
      </c>
      <c r="E125" s="112">
        <v>0</v>
      </c>
      <c r="F125" s="112">
        <v>0</v>
      </c>
      <c r="G125" s="113"/>
      <c r="H125" s="128"/>
    </row>
    <row r="126" spans="2:8" x14ac:dyDescent="0.25">
      <c r="B126" s="216" t="s">
        <v>167</v>
      </c>
      <c r="C126" s="216"/>
      <c r="D126" s="123">
        <v>98105.52</v>
      </c>
      <c r="E126" s="123">
        <v>99775.7</v>
      </c>
      <c r="F126" s="123">
        <v>98398.93</v>
      </c>
      <c r="G126" s="110">
        <f t="shared" si="2"/>
        <v>100.29907593374969</v>
      </c>
      <c r="H126" s="122">
        <f>(F126/E126)*100</f>
        <v>98.62013496272138</v>
      </c>
    </row>
    <row r="127" spans="2:8" x14ac:dyDescent="0.25">
      <c r="B127" s="124">
        <v>3</v>
      </c>
      <c r="C127" s="124" t="s">
        <v>3</v>
      </c>
      <c r="D127" s="125">
        <v>98105.52</v>
      </c>
      <c r="E127" s="125">
        <v>99775.7</v>
      </c>
      <c r="F127" s="125">
        <v>98398.93</v>
      </c>
      <c r="G127" s="126">
        <f t="shared" si="2"/>
        <v>100.29907593374969</v>
      </c>
      <c r="H127" s="127">
        <f>(F127/E127)*100</f>
        <v>98.62013496272138</v>
      </c>
    </row>
    <row r="128" spans="2:8" x14ac:dyDescent="0.25">
      <c r="B128" s="124">
        <v>32</v>
      </c>
      <c r="C128" s="124" t="s">
        <v>9</v>
      </c>
      <c r="D128" s="125">
        <v>97162.72</v>
      </c>
      <c r="E128" s="125">
        <v>97275.7</v>
      </c>
      <c r="F128" s="125">
        <v>97263.44</v>
      </c>
      <c r="G128" s="126">
        <f t="shared" si="2"/>
        <v>100.10366115728337</v>
      </c>
      <c r="H128" s="127">
        <f>(F128/E128)*100</f>
        <v>99.987396646850144</v>
      </c>
    </row>
    <row r="129" spans="2:8" x14ac:dyDescent="0.25">
      <c r="B129" s="111">
        <v>321</v>
      </c>
      <c r="C129" s="111" t="s">
        <v>163</v>
      </c>
      <c r="D129" s="112">
        <v>25087.62</v>
      </c>
      <c r="E129" s="112">
        <v>0</v>
      </c>
      <c r="F129" s="112">
        <v>22119.99</v>
      </c>
      <c r="G129" s="113"/>
      <c r="H129" s="128"/>
    </row>
    <row r="130" spans="2:8" x14ac:dyDescent="0.25">
      <c r="B130" s="111">
        <v>3211</v>
      </c>
      <c r="C130" s="111" t="s">
        <v>19</v>
      </c>
      <c r="D130" s="112">
        <v>6161.4</v>
      </c>
      <c r="E130" s="112">
        <v>0</v>
      </c>
      <c r="F130" s="112">
        <v>3545.56</v>
      </c>
      <c r="G130" s="113"/>
      <c r="H130" s="128"/>
    </row>
    <row r="131" spans="2:8" x14ac:dyDescent="0.25">
      <c r="B131" s="111">
        <v>3212</v>
      </c>
      <c r="C131" s="111" t="s">
        <v>168</v>
      </c>
      <c r="D131" s="112">
        <v>18398.22</v>
      </c>
      <c r="E131" s="112">
        <v>0</v>
      </c>
      <c r="F131" s="112">
        <v>18179.43</v>
      </c>
      <c r="G131" s="113"/>
      <c r="H131" s="128"/>
    </row>
    <row r="132" spans="2:8" x14ac:dyDescent="0.25">
      <c r="B132" s="111">
        <v>3213</v>
      </c>
      <c r="C132" s="111" t="s">
        <v>52</v>
      </c>
      <c r="D132" s="112">
        <v>528</v>
      </c>
      <c r="E132" s="112">
        <v>0</v>
      </c>
      <c r="F132" s="112">
        <v>395</v>
      </c>
      <c r="G132" s="113"/>
      <c r="H132" s="128"/>
    </row>
    <row r="133" spans="2:8" x14ac:dyDescent="0.25">
      <c r="B133" s="111">
        <v>3214</v>
      </c>
      <c r="C133" s="111"/>
      <c r="D133" s="112">
        <v>0</v>
      </c>
      <c r="E133" s="112">
        <v>0</v>
      </c>
      <c r="F133" s="112">
        <v>0</v>
      </c>
      <c r="G133" s="113"/>
      <c r="H133" s="128"/>
    </row>
    <row r="134" spans="2:8" x14ac:dyDescent="0.25">
      <c r="B134" s="111">
        <v>322</v>
      </c>
      <c r="C134" s="111" t="s">
        <v>88</v>
      </c>
      <c r="D134" s="112">
        <v>27500.59</v>
      </c>
      <c r="E134" s="112">
        <v>0</v>
      </c>
      <c r="F134" s="112">
        <v>30779.87</v>
      </c>
      <c r="G134" s="113"/>
      <c r="H134" s="128"/>
    </row>
    <row r="135" spans="2:8" x14ac:dyDescent="0.25">
      <c r="B135" s="111">
        <v>3221</v>
      </c>
      <c r="C135" s="111" t="s">
        <v>164</v>
      </c>
      <c r="D135" s="112">
        <v>7060.09</v>
      </c>
      <c r="E135" s="112">
        <v>0</v>
      </c>
      <c r="F135" s="112">
        <v>9470.6</v>
      </c>
      <c r="G135" s="113"/>
      <c r="H135" s="128"/>
    </row>
    <row r="136" spans="2:8" x14ac:dyDescent="0.25">
      <c r="B136" s="111">
        <v>3222</v>
      </c>
      <c r="C136" s="111" t="s">
        <v>210</v>
      </c>
      <c r="D136" s="112">
        <v>24.48</v>
      </c>
      <c r="E136" s="112">
        <v>0</v>
      </c>
      <c r="F136" s="112">
        <v>0</v>
      </c>
      <c r="G136" s="113"/>
      <c r="H136" s="128"/>
    </row>
    <row r="137" spans="2:8" x14ac:dyDescent="0.25">
      <c r="B137" s="111">
        <v>3223</v>
      </c>
      <c r="C137" s="111" t="s">
        <v>55</v>
      </c>
      <c r="D137" s="112">
        <v>18027.77</v>
      </c>
      <c r="E137" s="112">
        <v>0</v>
      </c>
      <c r="F137" s="112">
        <v>18442.46</v>
      </c>
      <c r="G137" s="113"/>
      <c r="H137" s="128"/>
    </row>
    <row r="138" spans="2:8" x14ac:dyDescent="0.25">
      <c r="B138" s="111">
        <v>3224</v>
      </c>
      <c r="C138" s="111" t="s">
        <v>56</v>
      </c>
      <c r="D138" s="112">
        <v>1594.53</v>
      </c>
      <c r="E138" s="112">
        <v>0</v>
      </c>
      <c r="F138" s="112">
        <v>984.21</v>
      </c>
      <c r="G138" s="113"/>
      <c r="H138" s="128"/>
    </row>
    <row r="139" spans="2:8" x14ac:dyDescent="0.25">
      <c r="B139" s="111">
        <v>3225</v>
      </c>
      <c r="C139" s="111" t="s">
        <v>169</v>
      </c>
      <c r="D139" s="112">
        <v>386.12</v>
      </c>
      <c r="E139" s="112">
        <v>0</v>
      </c>
      <c r="F139" s="112">
        <v>921.08</v>
      </c>
      <c r="G139" s="113"/>
      <c r="H139" s="128"/>
    </row>
    <row r="140" spans="2:8" x14ac:dyDescent="0.25">
      <c r="B140" s="111">
        <v>3227</v>
      </c>
      <c r="C140" s="111" t="s">
        <v>170</v>
      </c>
      <c r="D140" s="112">
        <v>407.6</v>
      </c>
      <c r="E140" s="112">
        <v>0</v>
      </c>
      <c r="F140" s="112">
        <v>961.52</v>
      </c>
      <c r="G140" s="113"/>
      <c r="H140" s="128"/>
    </row>
    <row r="141" spans="2:8" x14ac:dyDescent="0.25">
      <c r="B141" s="111">
        <v>323</v>
      </c>
      <c r="C141" s="111" t="s">
        <v>89</v>
      </c>
      <c r="D141" s="112">
        <v>43146.47</v>
      </c>
      <c r="E141" s="112">
        <v>0</v>
      </c>
      <c r="F141" s="112">
        <v>43426.38</v>
      </c>
      <c r="G141" s="113"/>
      <c r="H141" s="128"/>
    </row>
    <row r="142" spans="2:8" x14ac:dyDescent="0.25">
      <c r="B142" s="111">
        <v>3231</v>
      </c>
      <c r="C142" s="111" t="s">
        <v>58</v>
      </c>
      <c r="D142" s="112">
        <v>1782.09</v>
      </c>
      <c r="E142" s="112">
        <v>0</v>
      </c>
      <c r="F142" s="112">
        <v>1222.08</v>
      </c>
      <c r="G142" s="113"/>
      <c r="H142" s="128"/>
    </row>
    <row r="143" spans="2:8" x14ac:dyDescent="0.25">
      <c r="B143" s="111">
        <v>3232</v>
      </c>
      <c r="C143" s="111" t="s">
        <v>112</v>
      </c>
      <c r="D143" s="112">
        <v>5478.9</v>
      </c>
      <c r="E143" s="112">
        <v>0</v>
      </c>
      <c r="F143" s="112">
        <v>7522.97</v>
      </c>
      <c r="G143" s="113"/>
      <c r="H143" s="128"/>
    </row>
    <row r="144" spans="2:8" x14ac:dyDescent="0.25">
      <c r="B144" s="111">
        <v>3233</v>
      </c>
      <c r="C144" s="111" t="s">
        <v>59</v>
      </c>
      <c r="D144" s="112">
        <v>86.94</v>
      </c>
      <c r="E144" s="112">
        <v>0</v>
      </c>
      <c r="F144" s="112">
        <v>94.24</v>
      </c>
      <c r="G144" s="113"/>
      <c r="H144" s="128"/>
    </row>
    <row r="145" spans="2:8" x14ac:dyDescent="0.25">
      <c r="B145" s="111">
        <v>3234</v>
      </c>
      <c r="C145" s="111" t="s">
        <v>60</v>
      </c>
      <c r="D145" s="112">
        <v>8028.14</v>
      </c>
      <c r="E145" s="112">
        <v>0</v>
      </c>
      <c r="F145" s="112">
        <v>10124.66</v>
      </c>
      <c r="G145" s="113"/>
      <c r="H145" s="128"/>
    </row>
    <row r="146" spans="2:8" x14ac:dyDescent="0.25">
      <c r="B146" s="111">
        <v>3235</v>
      </c>
      <c r="C146" s="111" t="s">
        <v>61</v>
      </c>
      <c r="D146" s="112">
        <v>16575</v>
      </c>
      <c r="E146" s="112">
        <v>0</v>
      </c>
      <c r="F146" s="112">
        <v>14850</v>
      </c>
      <c r="G146" s="113"/>
      <c r="H146" s="128"/>
    </row>
    <row r="147" spans="2:8" x14ac:dyDescent="0.25">
      <c r="B147" s="111">
        <v>3236</v>
      </c>
      <c r="C147" s="111" t="s">
        <v>171</v>
      </c>
      <c r="D147" s="112">
        <v>2560</v>
      </c>
      <c r="E147" s="112">
        <v>0</v>
      </c>
      <c r="F147" s="112">
        <v>2602.6799999999998</v>
      </c>
      <c r="G147" s="113"/>
      <c r="H147" s="128"/>
    </row>
    <row r="148" spans="2:8" x14ac:dyDescent="0.25">
      <c r="B148" s="111">
        <v>3237</v>
      </c>
      <c r="C148" s="111" t="s">
        <v>62</v>
      </c>
      <c r="D148" s="112">
        <v>1662.5</v>
      </c>
      <c r="E148" s="112">
        <v>0</v>
      </c>
      <c r="F148" s="112">
        <v>2564.4899999999998</v>
      </c>
      <c r="G148" s="113"/>
      <c r="H148" s="128"/>
    </row>
    <row r="149" spans="2:8" x14ac:dyDescent="0.25">
      <c r="B149" s="111">
        <v>3238</v>
      </c>
      <c r="C149" s="111" t="s">
        <v>63</v>
      </c>
      <c r="D149" s="112">
        <v>3525.82</v>
      </c>
      <c r="E149" s="112">
        <v>0</v>
      </c>
      <c r="F149" s="112">
        <v>3419.16</v>
      </c>
      <c r="G149" s="113"/>
      <c r="H149" s="128"/>
    </row>
    <row r="150" spans="2:8" x14ac:dyDescent="0.25">
      <c r="B150" s="111">
        <v>3239</v>
      </c>
      <c r="C150" s="111" t="s">
        <v>64</v>
      </c>
      <c r="D150" s="112">
        <v>3393.08</v>
      </c>
      <c r="E150" s="112">
        <v>0</v>
      </c>
      <c r="F150" s="112">
        <v>1026.0999999999999</v>
      </c>
      <c r="G150" s="113"/>
      <c r="H150" s="128"/>
    </row>
    <row r="151" spans="2:8" x14ac:dyDescent="0.25">
      <c r="B151" s="111">
        <v>3241</v>
      </c>
      <c r="C151" s="111" t="s">
        <v>211</v>
      </c>
      <c r="D151" s="112">
        <v>0</v>
      </c>
      <c r="E151" s="112">
        <v>0</v>
      </c>
      <c r="F151" s="112">
        <v>0</v>
      </c>
      <c r="G151" s="113"/>
      <c r="H151" s="128"/>
    </row>
    <row r="152" spans="2:8" x14ac:dyDescent="0.25">
      <c r="B152" s="111">
        <v>329</v>
      </c>
      <c r="C152" s="111" t="s">
        <v>87</v>
      </c>
      <c r="D152" s="112">
        <v>1428.04</v>
      </c>
      <c r="E152" s="112">
        <v>0</v>
      </c>
      <c r="F152" s="112">
        <v>937.2</v>
      </c>
      <c r="G152" s="113"/>
      <c r="H152" s="128"/>
    </row>
    <row r="153" spans="2:8" x14ac:dyDescent="0.25">
      <c r="B153" s="111">
        <v>3291</v>
      </c>
      <c r="C153" s="111" t="s">
        <v>172</v>
      </c>
      <c r="D153" s="112">
        <v>0</v>
      </c>
      <c r="E153" s="112">
        <v>0</v>
      </c>
      <c r="F153" s="112">
        <v>0</v>
      </c>
      <c r="G153" s="113"/>
      <c r="H153" s="128"/>
    </row>
    <row r="154" spans="2:8" x14ac:dyDescent="0.25">
      <c r="B154" s="111">
        <v>3293</v>
      </c>
      <c r="C154" s="111" t="s">
        <v>83</v>
      </c>
      <c r="D154" s="112">
        <v>0</v>
      </c>
      <c r="E154" s="112">
        <v>0</v>
      </c>
      <c r="F154" s="112">
        <v>0</v>
      </c>
      <c r="G154" s="113"/>
      <c r="H154" s="128"/>
    </row>
    <row r="155" spans="2:8" x14ac:dyDescent="0.25">
      <c r="B155" s="111">
        <v>3294</v>
      </c>
      <c r="C155" s="111" t="s">
        <v>173</v>
      </c>
      <c r="D155" s="112">
        <v>145</v>
      </c>
      <c r="E155" s="112">
        <v>0</v>
      </c>
      <c r="F155" s="112">
        <v>285</v>
      </c>
      <c r="G155" s="113"/>
      <c r="H155" s="128"/>
    </row>
    <row r="156" spans="2:8" x14ac:dyDescent="0.25">
      <c r="B156" s="111">
        <v>3295</v>
      </c>
      <c r="C156" s="111" t="s">
        <v>85</v>
      </c>
      <c r="D156" s="112">
        <v>127.44</v>
      </c>
      <c r="E156" s="112">
        <v>0</v>
      </c>
      <c r="F156" s="112">
        <v>127.44</v>
      </c>
      <c r="G156" s="113"/>
      <c r="H156" s="128"/>
    </row>
    <row r="157" spans="2:8" x14ac:dyDescent="0.25">
      <c r="B157" s="111">
        <v>3299</v>
      </c>
      <c r="C157" s="111" t="s">
        <v>87</v>
      </c>
      <c r="D157" s="112">
        <v>1155.5999999999999</v>
      </c>
      <c r="E157" s="112">
        <v>0</v>
      </c>
      <c r="F157" s="112">
        <v>524.76</v>
      </c>
      <c r="G157" s="113"/>
      <c r="H157" s="128"/>
    </row>
    <row r="158" spans="2:8" x14ac:dyDescent="0.25">
      <c r="B158" s="124">
        <v>34</v>
      </c>
      <c r="C158" s="124" t="s">
        <v>77</v>
      </c>
      <c r="D158" s="125">
        <v>942.8</v>
      </c>
      <c r="E158" s="125">
        <v>2500</v>
      </c>
      <c r="F158" s="125">
        <v>1135.49</v>
      </c>
      <c r="G158" s="126">
        <f t="shared" ref="G158:G206" si="6">(F158/D158)*100</f>
        <v>120.43805685193043</v>
      </c>
      <c r="H158" s="127">
        <f>(F158/E158)*100</f>
        <v>45.419599999999996</v>
      </c>
    </row>
    <row r="159" spans="2:8" x14ac:dyDescent="0.25">
      <c r="B159" s="111">
        <v>343</v>
      </c>
      <c r="C159" s="111" t="s">
        <v>165</v>
      </c>
      <c r="D159" s="112">
        <v>942.8</v>
      </c>
      <c r="E159" s="112">
        <v>0</v>
      </c>
      <c r="F159" s="112">
        <v>1135.49</v>
      </c>
      <c r="G159" s="113"/>
      <c r="H159" s="128"/>
    </row>
    <row r="160" spans="2:8" x14ac:dyDescent="0.25">
      <c r="B160" s="111">
        <v>3431</v>
      </c>
      <c r="C160" s="111" t="s">
        <v>91</v>
      </c>
      <c r="D160" s="112">
        <v>942.8</v>
      </c>
      <c r="E160" s="112">
        <v>0</v>
      </c>
      <c r="F160" s="112">
        <v>1135.49</v>
      </c>
      <c r="G160" s="113"/>
      <c r="H160" s="128"/>
    </row>
    <row r="161" spans="2:8" x14ac:dyDescent="0.25">
      <c r="B161" s="216" t="s">
        <v>174</v>
      </c>
      <c r="C161" s="216"/>
      <c r="D161" s="123">
        <v>11628.7</v>
      </c>
      <c r="E161" s="123">
        <v>8000</v>
      </c>
      <c r="F161" s="123">
        <v>2916.64</v>
      </c>
      <c r="G161" s="110">
        <f t="shared" si="6"/>
        <v>25.081393448966775</v>
      </c>
      <c r="H161" s="122">
        <f>(F161/E161)*100</f>
        <v>36.457999999999998</v>
      </c>
    </row>
    <row r="162" spans="2:8" x14ac:dyDescent="0.25">
      <c r="B162" s="124">
        <v>3</v>
      </c>
      <c r="C162" s="124" t="s">
        <v>3</v>
      </c>
      <c r="D162" s="125">
        <v>8981.1200000000008</v>
      </c>
      <c r="E162" s="125">
        <v>8000</v>
      </c>
      <c r="F162" s="125">
        <v>2916.64</v>
      </c>
      <c r="G162" s="126">
        <f t="shared" si="6"/>
        <v>32.475236941495048</v>
      </c>
      <c r="H162" s="127">
        <f>(F162/E162)*100</f>
        <v>36.457999999999998</v>
      </c>
    </row>
    <row r="163" spans="2:8" x14ac:dyDescent="0.25">
      <c r="B163" s="124">
        <v>32</v>
      </c>
      <c r="C163" s="124" t="s">
        <v>9</v>
      </c>
      <c r="D163" s="125">
        <v>8981.1200000000008</v>
      </c>
      <c r="E163" s="125">
        <v>8000</v>
      </c>
      <c r="F163" s="125">
        <v>2916.64</v>
      </c>
      <c r="G163" s="126">
        <f t="shared" si="6"/>
        <v>32.475236941495048</v>
      </c>
      <c r="H163" s="127">
        <f>(F163/E163)*100</f>
        <v>36.457999999999998</v>
      </c>
    </row>
    <row r="164" spans="2:8" x14ac:dyDescent="0.25">
      <c r="B164" s="156">
        <v>321</v>
      </c>
      <c r="C164" s="156" t="s">
        <v>18</v>
      </c>
      <c r="D164" s="155">
        <v>600.27</v>
      </c>
      <c r="E164" s="155">
        <v>0</v>
      </c>
      <c r="F164" s="155">
        <v>0</v>
      </c>
      <c r="G164" s="157"/>
      <c r="H164" s="158"/>
    </row>
    <row r="165" spans="2:8" x14ac:dyDescent="0.25">
      <c r="B165" s="156">
        <v>3211</v>
      </c>
      <c r="C165" s="156" t="s">
        <v>19</v>
      </c>
      <c r="D165" s="155">
        <v>0</v>
      </c>
      <c r="E165" s="155">
        <v>0</v>
      </c>
      <c r="F165" s="155">
        <v>0</v>
      </c>
      <c r="G165" s="157"/>
      <c r="H165" s="158"/>
    </row>
    <row r="166" spans="2:8" x14ac:dyDescent="0.25">
      <c r="B166" s="160">
        <v>3213</v>
      </c>
      <c r="C166" s="156" t="s">
        <v>205</v>
      </c>
      <c r="D166" s="155">
        <v>600.27</v>
      </c>
      <c r="E166" s="155">
        <v>0</v>
      </c>
      <c r="F166" s="155">
        <v>0</v>
      </c>
      <c r="G166" s="157"/>
      <c r="H166" s="158"/>
    </row>
    <row r="167" spans="2:8" x14ac:dyDescent="0.25">
      <c r="B167" s="111">
        <v>322</v>
      </c>
      <c r="C167" s="111" t="s">
        <v>88</v>
      </c>
      <c r="D167" s="112">
        <v>293.49</v>
      </c>
      <c r="E167" s="112">
        <v>0</v>
      </c>
      <c r="F167" s="112">
        <v>149.62</v>
      </c>
      <c r="G167" s="113"/>
      <c r="H167" s="128"/>
    </row>
    <row r="168" spans="2:8" x14ac:dyDescent="0.25">
      <c r="B168" s="111">
        <v>3221</v>
      </c>
      <c r="C168" s="111" t="s">
        <v>164</v>
      </c>
      <c r="D168" s="112">
        <v>275.51</v>
      </c>
      <c r="E168" s="112">
        <v>0</v>
      </c>
      <c r="F168" s="112">
        <v>149.62</v>
      </c>
      <c r="G168" s="113"/>
      <c r="H168" s="128"/>
    </row>
    <row r="169" spans="2:8" x14ac:dyDescent="0.25">
      <c r="B169" s="111">
        <v>3224</v>
      </c>
      <c r="C169" s="111" t="s">
        <v>56</v>
      </c>
      <c r="D169" s="112">
        <v>17.98</v>
      </c>
      <c r="E169" s="112">
        <v>0</v>
      </c>
      <c r="F169" s="112">
        <v>0</v>
      </c>
      <c r="G169" s="113"/>
      <c r="H169" s="128"/>
    </row>
    <row r="170" spans="2:8" x14ac:dyDescent="0.25">
      <c r="B170" s="111">
        <v>323</v>
      </c>
      <c r="C170" s="111" t="s">
        <v>89</v>
      </c>
      <c r="D170" s="112">
        <v>1580.21</v>
      </c>
      <c r="E170" s="112">
        <v>0</v>
      </c>
      <c r="F170" s="112">
        <v>166.47</v>
      </c>
      <c r="G170" s="113"/>
      <c r="H170" s="128"/>
    </row>
    <row r="171" spans="2:8" x14ac:dyDescent="0.25">
      <c r="B171" s="111">
        <v>3231</v>
      </c>
      <c r="C171" s="111" t="s">
        <v>58</v>
      </c>
      <c r="D171" s="112">
        <v>62.92</v>
      </c>
      <c r="E171" s="112">
        <v>0</v>
      </c>
      <c r="F171" s="112">
        <v>81.81</v>
      </c>
      <c r="G171" s="113"/>
      <c r="H171" s="128"/>
    </row>
    <row r="172" spans="2:8" x14ac:dyDescent="0.25">
      <c r="B172" s="111">
        <v>3232</v>
      </c>
      <c r="C172" s="111" t="s">
        <v>112</v>
      </c>
      <c r="D172" s="112">
        <v>987.1</v>
      </c>
      <c r="E172" s="112">
        <v>0</v>
      </c>
      <c r="F172" s="112">
        <v>0</v>
      </c>
      <c r="G172" s="113"/>
      <c r="H172" s="128"/>
    </row>
    <row r="173" spans="2:8" x14ac:dyDescent="0.25">
      <c r="B173" s="111">
        <v>3233</v>
      </c>
      <c r="C173" s="111" t="s">
        <v>59</v>
      </c>
      <c r="D173" s="112">
        <v>0</v>
      </c>
      <c r="E173" s="112">
        <v>0</v>
      </c>
      <c r="F173" s="112">
        <v>70</v>
      </c>
      <c r="G173" s="113"/>
      <c r="H173" s="128"/>
    </row>
    <row r="174" spans="2:8" x14ac:dyDescent="0.25">
      <c r="B174" s="111">
        <v>3234</v>
      </c>
      <c r="C174" s="111" t="s">
        <v>207</v>
      </c>
      <c r="D174" s="112">
        <v>191.32</v>
      </c>
      <c r="E174" s="112">
        <v>0</v>
      </c>
      <c r="F174" s="112">
        <v>0</v>
      </c>
      <c r="G174" s="113"/>
      <c r="H174" s="128"/>
    </row>
    <row r="175" spans="2:8" x14ac:dyDescent="0.25">
      <c r="B175" s="111">
        <v>3235</v>
      </c>
      <c r="C175" s="111" t="s">
        <v>61</v>
      </c>
      <c r="D175" s="112">
        <v>150</v>
      </c>
      <c r="E175" s="112">
        <v>0</v>
      </c>
      <c r="F175" s="112">
        <v>0</v>
      </c>
      <c r="G175" s="113"/>
      <c r="H175" s="128"/>
    </row>
    <row r="176" spans="2:8" x14ac:dyDescent="0.25">
      <c r="B176" s="111">
        <v>3238</v>
      </c>
      <c r="C176" s="111" t="s">
        <v>208</v>
      </c>
      <c r="D176" s="112">
        <v>49</v>
      </c>
      <c r="E176" s="112">
        <v>0</v>
      </c>
      <c r="F176" s="112">
        <v>1.66</v>
      </c>
      <c r="G176" s="113"/>
      <c r="H176" s="128"/>
    </row>
    <row r="177" spans="2:8" x14ac:dyDescent="0.25">
      <c r="B177" s="111">
        <v>3239</v>
      </c>
      <c r="C177" s="111" t="s">
        <v>178</v>
      </c>
      <c r="D177" s="112">
        <v>19</v>
      </c>
      <c r="E177" s="112">
        <v>0</v>
      </c>
      <c r="F177" s="112">
        <v>0</v>
      </c>
      <c r="G177" s="113"/>
      <c r="H177" s="128"/>
    </row>
    <row r="178" spans="2:8" x14ac:dyDescent="0.25">
      <c r="B178" s="111">
        <v>3241</v>
      </c>
      <c r="C178" s="111" t="s">
        <v>212</v>
      </c>
      <c r="D178" s="112">
        <v>6615.05</v>
      </c>
      <c r="E178" s="112">
        <v>0</v>
      </c>
      <c r="F178" s="112">
        <v>13</v>
      </c>
      <c r="G178" s="113"/>
      <c r="H178" s="128"/>
    </row>
    <row r="179" spans="2:8" x14ac:dyDescent="0.25">
      <c r="B179" s="111">
        <v>329</v>
      </c>
      <c r="C179" s="111" t="s">
        <v>87</v>
      </c>
      <c r="D179" s="112">
        <v>1000.07</v>
      </c>
      <c r="E179" s="112">
        <v>0</v>
      </c>
      <c r="F179" s="112">
        <v>2600.5500000000002</v>
      </c>
      <c r="G179" s="113"/>
      <c r="H179" s="128"/>
    </row>
    <row r="180" spans="2:8" x14ac:dyDescent="0.25">
      <c r="B180" s="111">
        <v>3292</v>
      </c>
      <c r="C180" s="111" t="s">
        <v>82</v>
      </c>
      <c r="D180" s="112">
        <v>0</v>
      </c>
      <c r="E180" s="112">
        <v>0</v>
      </c>
      <c r="F180" s="112">
        <v>1750</v>
      </c>
      <c r="G180" s="113"/>
      <c r="H180" s="128"/>
    </row>
    <row r="181" spans="2:8" x14ac:dyDescent="0.25">
      <c r="B181" s="111">
        <v>3294</v>
      </c>
      <c r="C181" s="111" t="s">
        <v>242</v>
      </c>
      <c r="D181" s="112">
        <v>150</v>
      </c>
      <c r="E181" s="112">
        <v>0</v>
      </c>
      <c r="F181" s="112">
        <v>0</v>
      </c>
      <c r="G181" s="113"/>
      <c r="H181" s="128"/>
    </row>
    <row r="182" spans="2:8" x14ac:dyDescent="0.25">
      <c r="B182" s="111">
        <v>3295</v>
      </c>
      <c r="C182" s="111" t="s">
        <v>209</v>
      </c>
      <c r="D182" s="112">
        <v>112.76</v>
      </c>
      <c r="E182" s="112">
        <v>0</v>
      </c>
      <c r="F182" s="112">
        <v>0</v>
      </c>
      <c r="G182" s="113"/>
      <c r="H182" s="128"/>
    </row>
    <row r="183" spans="2:8" x14ac:dyDescent="0.25">
      <c r="B183" s="111">
        <v>3299</v>
      </c>
      <c r="C183" s="111" t="s">
        <v>87</v>
      </c>
      <c r="D183" s="112">
        <v>737.31</v>
      </c>
      <c r="E183" s="112">
        <v>0</v>
      </c>
      <c r="F183" s="112">
        <v>850.55</v>
      </c>
      <c r="G183" s="113"/>
      <c r="H183" s="128"/>
    </row>
    <row r="184" spans="2:8" x14ac:dyDescent="0.25">
      <c r="B184" s="216" t="s">
        <v>175</v>
      </c>
      <c r="C184" s="216"/>
      <c r="D184" s="123">
        <v>2647.58</v>
      </c>
      <c r="E184" s="123">
        <v>9000</v>
      </c>
      <c r="F184" s="123">
        <v>0</v>
      </c>
      <c r="G184" s="110">
        <v>0</v>
      </c>
      <c r="H184" s="122">
        <f t="shared" ref="H184" si="7">(F185/E185)*100</f>
        <v>0</v>
      </c>
    </row>
    <row r="185" spans="2:8" x14ac:dyDescent="0.25">
      <c r="B185" s="124">
        <v>3</v>
      </c>
      <c r="C185" s="124" t="s">
        <v>3</v>
      </c>
      <c r="D185" s="125">
        <v>2647.58</v>
      </c>
      <c r="E185" s="125">
        <v>8000</v>
      </c>
      <c r="F185" s="125">
        <v>0</v>
      </c>
      <c r="G185" s="126"/>
      <c r="H185" s="127">
        <f>(F185/E185)*100</f>
        <v>0</v>
      </c>
    </row>
    <row r="186" spans="2:8" x14ac:dyDescent="0.25">
      <c r="B186" s="124">
        <v>31</v>
      </c>
      <c r="C186" s="124" t="s">
        <v>4</v>
      </c>
      <c r="D186" s="125">
        <v>0</v>
      </c>
      <c r="E186" s="125">
        <v>0</v>
      </c>
      <c r="F186" s="125">
        <v>0</v>
      </c>
      <c r="G186" s="126"/>
      <c r="H186" s="127">
        <v>0</v>
      </c>
    </row>
    <row r="187" spans="2:8" x14ac:dyDescent="0.25">
      <c r="B187" s="124">
        <v>32</v>
      </c>
      <c r="C187" s="124" t="s">
        <v>9</v>
      </c>
      <c r="D187" s="125">
        <v>2647.58</v>
      </c>
      <c r="E187" s="125">
        <v>8000</v>
      </c>
      <c r="F187" s="125">
        <v>0</v>
      </c>
      <c r="G187" s="126"/>
      <c r="H187" s="127">
        <f>(F187/E187)*100</f>
        <v>0</v>
      </c>
    </row>
    <row r="188" spans="2:8" x14ac:dyDescent="0.25">
      <c r="B188" s="111">
        <v>322</v>
      </c>
      <c r="C188" s="111" t="s">
        <v>88</v>
      </c>
      <c r="D188" s="112">
        <v>0</v>
      </c>
      <c r="E188" s="112">
        <v>0</v>
      </c>
      <c r="F188" s="112">
        <v>0</v>
      </c>
      <c r="G188" s="113"/>
      <c r="H188" s="128"/>
    </row>
    <row r="189" spans="2:8" x14ac:dyDescent="0.25">
      <c r="B189" s="111">
        <v>323</v>
      </c>
      <c r="C189" s="111" t="s">
        <v>89</v>
      </c>
      <c r="D189" s="112">
        <v>0</v>
      </c>
      <c r="E189" s="112">
        <v>0</v>
      </c>
      <c r="F189" s="112">
        <v>0</v>
      </c>
      <c r="G189" s="113"/>
      <c r="H189" s="128"/>
    </row>
    <row r="190" spans="2:8" x14ac:dyDescent="0.25">
      <c r="B190" s="111">
        <v>324</v>
      </c>
      <c r="C190" s="111" t="s">
        <v>107</v>
      </c>
      <c r="D190" s="112">
        <v>0</v>
      </c>
      <c r="E190" s="112">
        <v>0</v>
      </c>
      <c r="F190" s="112">
        <v>0</v>
      </c>
      <c r="G190" s="113"/>
      <c r="H190" s="128"/>
    </row>
    <row r="191" spans="2:8" x14ac:dyDescent="0.25">
      <c r="B191" s="111">
        <v>3241</v>
      </c>
      <c r="C191" s="111" t="s">
        <v>107</v>
      </c>
      <c r="D191" s="112">
        <v>0</v>
      </c>
      <c r="E191" s="112">
        <v>0</v>
      </c>
      <c r="F191" s="112">
        <v>0</v>
      </c>
      <c r="G191" s="113"/>
      <c r="H191" s="128"/>
    </row>
    <row r="192" spans="2:8" x14ac:dyDescent="0.25">
      <c r="B192" s="111">
        <v>329</v>
      </c>
      <c r="C192" s="111" t="s">
        <v>87</v>
      </c>
      <c r="D192" s="112">
        <v>0</v>
      </c>
      <c r="E192" s="112">
        <v>0</v>
      </c>
      <c r="F192" s="112">
        <f t="shared" ref="F192" si="8">F195</f>
        <v>0</v>
      </c>
      <c r="G192" s="113"/>
      <c r="H192" s="128"/>
    </row>
    <row r="193" spans="2:8" x14ac:dyDescent="0.25">
      <c r="B193" s="111">
        <v>3292</v>
      </c>
      <c r="C193" s="111" t="s">
        <v>82</v>
      </c>
      <c r="D193" s="112">
        <v>2013.29</v>
      </c>
      <c r="E193" s="112">
        <v>0</v>
      </c>
      <c r="F193" s="112">
        <v>0</v>
      </c>
      <c r="G193" s="113"/>
      <c r="H193" s="128"/>
    </row>
    <row r="194" spans="2:8" x14ac:dyDescent="0.25">
      <c r="B194" s="111">
        <v>3299</v>
      </c>
      <c r="C194" s="111" t="s">
        <v>87</v>
      </c>
      <c r="D194" s="112">
        <v>634.29</v>
      </c>
      <c r="E194" s="112">
        <v>0</v>
      </c>
      <c r="F194" s="112">
        <v>0</v>
      </c>
      <c r="G194" s="113"/>
      <c r="H194" s="128"/>
    </row>
    <row r="195" spans="2:8" x14ac:dyDescent="0.25">
      <c r="B195" s="147">
        <v>34</v>
      </c>
      <c r="C195" s="147" t="s">
        <v>77</v>
      </c>
      <c r="D195" s="148">
        <v>0</v>
      </c>
      <c r="E195" s="148">
        <v>1000</v>
      </c>
      <c r="F195" s="148">
        <v>0</v>
      </c>
      <c r="G195" s="149"/>
      <c r="H195" s="150"/>
    </row>
    <row r="196" spans="2:8" x14ac:dyDescent="0.25">
      <c r="B196" s="216" t="s">
        <v>176</v>
      </c>
      <c r="C196" s="216"/>
      <c r="D196" s="123">
        <v>1375301.6</v>
      </c>
      <c r="E196" s="123">
        <v>1619800</v>
      </c>
      <c r="F196" s="123">
        <v>1593780.83</v>
      </c>
      <c r="G196" s="110">
        <f t="shared" si="6"/>
        <v>115.88591404241804</v>
      </c>
      <c r="H196" s="122">
        <f t="shared" ref="H196:H237" si="9">(F197/E197)*100</f>
        <v>98.515318951662749</v>
      </c>
    </row>
    <row r="197" spans="2:8" x14ac:dyDescent="0.25">
      <c r="B197" s="124">
        <v>3</v>
      </c>
      <c r="C197" s="124" t="s">
        <v>3</v>
      </c>
      <c r="D197" s="125">
        <v>1374816.32</v>
      </c>
      <c r="E197" s="125">
        <v>1617800</v>
      </c>
      <c r="F197" s="125">
        <v>1593780.83</v>
      </c>
      <c r="G197" s="126">
        <f t="shared" si="6"/>
        <v>115.92681922774963</v>
      </c>
      <c r="H197" s="127">
        <f t="shared" si="9"/>
        <v>98.627883039483493</v>
      </c>
    </row>
    <row r="198" spans="2:8" x14ac:dyDescent="0.25">
      <c r="B198" s="124">
        <v>31</v>
      </c>
      <c r="C198" s="124" t="s">
        <v>4</v>
      </c>
      <c r="D198" s="125">
        <v>1370728.1</v>
      </c>
      <c r="E198" s="125">
        <v>1610800</v>
      </c>
      <c r="F198" s="125">
        <v>1588697.94</v>
      </c>
      <c r="G198" s="126">
        <f t="shared" si="6"/>
        <v>115.90175615426574</v>
      </c>
      <c r="H198" s="127">
        <f>(F198/E198)*100</f>
        <v>98.627883039483493</v>
      </c>
    </row>
    <row r="199" spans="2:8" x14ac:dyDescent="0.25">
      <c r="B199" s="111">
        <v>311</v>
      </c>
      <c r="C199" s="111" t="s">
        <v>16</v>
      </c>
      <c r="D199" s="112">
        <v>1137444.3</v>
      </c>
      <c r="E199" s="112">
        <v>0</v>
      </c>
      <c r="F199" s="112">
        <v>1324708.33</v>
      </c>
      <c r="G199" s="113"/>
      <c r="H199" s="128"/>
    </row>
    <row r="200" spans="2:8" x14ac:dyDescent="0.25">
      <c r="B200" s="111">
        <v>3111</v>
      </c>
      <c r="C200" s="111" t="s">
        <v>17</v>
      </c>
      <c r="D200" s="112">
        <v>1137444.3</v>
      </c>
      <c r="E200" s="112">
        <v>0</v>
      </c>
      <c r="F200" s="112">
        <v>1324708.33</v>
      </c>
      <c r="G200" s="113"/>
      <c r="H200" s="128"/>
    </row>
    <row r="201" spans="2:8" x14ac:dyDescent="0.25">
      <c r="B201" s="111">
        <v>312</v>
      </c>
      <c r="C201" s="111" t="s">
        <v>47</v>
      </c>
      <c r="D201" s="112">
        <v>45653.39</v>
      </c>
      <c r="E201" s="112">
        <v>0</v>
      </c>
      <c r="F201" s="112">
        <v>45412.639999999999</v>
      </c>
      <c r="G201" s="113"/>
      <c r="H201" s="128"/>
    </row>
    <row r="202" spans="2:8" x14ac:dyDescent="0.25">
      <c r="B202" s="111">
        <v>3121</v>
      </c>
      <c r="C202" s="111" t="s">
        <v>47</v>
      </c>
      <c r="D202" s="112">
        <v>45653.39</v>
      </c>
      <c r="E202" s="112">
        <v>0</v>
      </c>
      <c r="F202" s="112">
        <v>45412.639999999999</v>
      </c>
      <c r="G202" s="113"/>
      <c r="H202" s="128"/>
    </row>
    <row r="203" spans="2:8" x14ac:dyDescent="0.25">
      <c r="B203" s="111">
        <v>313</v>
      </c>
      <c r="C203" s="111" t="s">
        <v>161</v>
      </c>
      <c r="D203" s="112">
        <v>187630.41</v>
      </c>
      <c r="E203" s="112">
        <v>0</v>
      </c>
      <c r="F203" s="112">
        <v>218576.97</v>
      </c>
      <c r="G203" s="113"/>
      <c r="H203" s="128"/>
    </row>
    <row r="204" spans="2:8" x14ac:dyDescent="0.25">
      <c r="B204" s="111">
        <v>3132</v>
      </c>
      <c r="C204" s="111" t="s">
        <v>162</v>
      </c>
      <c r="D204" s="112">
        <v>187630.41</v>
      </c>
      <c r="E204" s="112">
        <v>0</v>
      </c>
      <c r="F204" s="112">
        <v>218576.97</v>
      </c>
      <c r="G204" s="113"/>
      <c r="H204" s="128"/>
    </row>
    <row r="205" spans="2:8" x14ac:dyDescent="0.25">
      <c r="B205" s="111">
        <v>3133</v>
      </c>
      <c r="C205" s="111" t="s">
        <v>50</v>
      </c>
      <c r="D205" s="112">
        <v>0</v>
      </c>
      <c r="E205" s="112">
        <v>0</v>
      </c>
      <c r="F205" s="112">
        <v>0</v>
      </c>
      <c r="G205" s="113"/>
      <c r="H205" s="128"/>
    </row>
    <row r="206" spans="2:8" x14ac:dyDescent="0.25">
      <c r="B206" s="124">
        <v>32</v>
      </c>
      <c r="C206" s="124" t="s">
        <v>9</v>
      </c>
      <c r="D206" s="125">
        <v>4088.22</v>
      </c>
      <c r="E206" s="125">
        <v>7000</v>
      </c>
      <c r="F206" s="125">
        <v>5082.8900000000003</v>
      </c>
      <c r="G206" s="126">
        <f t="shared" si="6"/>
        <v>124.33014857321768</v>
      </c>
      <c r="H206" s="127">
        <f>(F206/E206)*100</f>
        <v>72.61271428571429</v>
      </c>
    </row>
    <row r="207" spans="2:8" x14ac:dyDescent="0.25">
      <c r="B207" s="129">
        <v>321</v>
      </c>
      <c r="C207" s="129" t="s">
        <v>163</v>
      </c>
      <c r="D207" s="116">
        <v>0</v>
      </c>
      <c r="E207" s="116">
        <v>0</v>
      </c>
      <c r="F207" s="116">
        <v>210.95</v>
      </c>
      <c r="G207" s="113"/>
      <c r="H207" s="128"/>
    </row>
    <row r="208" spans="2:8" x14ac:dyDescent="0.25">
      <c r="B208" s="129">
        <v>3211</v>
      </c>
      <c r="C208" s="129" t="s">
        <v>19</v>
      </c>
      <c r="D208" s="116">
        <v>0</v>
      </c>
      <c r="E208" s="116">
        <v>0</v>
      </c>
      <c r="F208" s="116">
        <v>210.95</v>
      </c>
      <c r="G208" s="113"/>
      <c r="H208" s="128"/>
    </row>
    <row r="209" spans="2:8" x14ac:dyDescent="0.25">
      <c r="B209" s="129">
        <v>3213</v>
      </c>
      <c r="C209" s="129" t="s">
        <v>52</v>
      </c>
      <c r="D209" s="116">
        <v>0</v>
      </c>
      <c r="E209" s="116">
        <v>0</v>
      </c>
      <c r="F209" s="116">
        <v>0</v>
      </c>
      <c r="G209" s="113"/>
      <c r="H209" s="128"/>
    </row>
    <row r="210" spans="2:8" x14ac:dyDescent="0.25">
      <c r="B210" s="111">
        <v>322</v>
      </c>
      <c r="C210" s="111" t="s">
        <v>88</v>
      </c>
      <c r="D210" s="112">
        <v>0</v>
      </c>
      <c r="E210" s="112">
        <v>0</v>
      </c>
      <c r="F210" s="112">
        <v>0</v>
      </c>
      <c r="G210" s="113"/>
      <c r="H210" s="128"/>
    </row>
    <row r="211" spans="2:8" x14ac:dyDescent="0.25">
      <c r="B211" s="111">
        <v>3221</v>
      </c>
      <c r="C211" s="111" t="s">
        <v>164</v>
      </c>
      <c r="D211" s="112">
        <v>0</v>
      </c>
      <c r="E211" s="112">
        <v>0</v>
      </c>
      <c r="F211" s="112">
        <v>0</v>
      </c>
      <c r="G211" s="113"/>
      <c r="H211" s="128"/>
    </row>
    <row r="212" spans="2:8" x14ac:dyDescent="0.25">
      <c r="B212" s="111">
        <v>3224</v>
      </c>
      <c r="C212" s="111" t="s">
        <v>56</v>
      </c>
      <c r="D212" s="112">
        <v>0</v>
      </c>
      <c r="E212" s="112">
        <v>0</v>
      </c>
      <c r="F212" s="112">
        <v>0</v>
      </c>
      <c r="G212" s="113"/>
      <c r="H212" s="128"/>
    </row>
    <row r="213" spans="2:8" x14ac:dyDescent="0.25">
      <c r="B213" s="111">
        <v>3225</v>
      </c>
      <c r="C213" s="111" t="s">
        <v>169</v>
      </c>
      <c r="D213" s="112">
        <v>0</v>
      </c>
      <c r="E213" s="112">
        <v>0</v>
      </c>
      <c r="F213" s="112">
        <v>0</v>
      </c>
      <c r="G213" s="113"/>
      <c r="H213" s="128"/>
    </row>
    <row r="214" spans="2:8" x14ac:dyDescent="0.25">
      <c r="B214" s="111">
        <v>323</v>
      </c>
      <c r="C214" s="111" t="s">
        <v>89</v>
      </c>
      <c r="D214" s="112">
        <v>0</v>
      </c>
      <c r="E214" s="112">
        <v>0</v>
      </c>
      <c r="F214" s="112">
        <v>0</v>
      </c>
      <c r="G214" s="113"/>
      <c r="H214" s="128"/>
    </row>
    <row r="215" spans="2:8" x14ac:dyDescent="0.25">
      <c r="B215" s="111">
        <v>3236</v>
      </c>
      <c r="C215" s="111" t="s">
        <v>171</v>
      </c>
      <c r="D215" s="112">
        <v>0</v>
      </c>
      <c r="E215" s="112">
        <v>0</v>
      </c>
      <c r="F215" s="112">
        <v>0</v>
      </c>
      <c r="G215" s="113"/>
      <c r="H215" s="128"/>
    </row>
    <row r="216" spans="2:8" x14ac:dyDescent="0.25">
      <c r="B216" s="111">
        <v>3237</v>
      </c>
      <c r="C216" s="111" t="s">
        <v>62</v>
      </c>
      <c r="D216" s="112">
        <v>0</v>
      </c>
      <c r="E216" s="112">
        <v>0</v>
      </c>
      <c r="F216" s="112">
        <v>0</v>
      </c>
      <c r="G216" s="113"/>
      <c r="H216" s="128"/>
    </row>
    <row r="217" spans="2:8" x14ac:dyDescent="0.25">
      <c r="B217" s="111">
        <v>324</v>
      </c>
      <c r="C217" s="111" t="s">
        <v>107</v>
      </c>
      <c r="D217" s="112">
        <v>0</v>
      </c>
      <c r="E217" s="112">
        <v>0</v>
      </c>
      <c r="F217" s="112">
        <v>28.8</v>
      </c>
      <c r="G217" s="113"/>
      <c r="H217" s="128"/>
    </row>
    <row r="218" spans="2:8" x14ac:dyDescent="0.25">
      <c r="B218" s="111">
        <v>3241</v>
      </c>
      <c r="C218" s="111" t="s">
        <v>107</v>
      </c>
      <c r="D218" s="112">
        <v>0</v>
      </c>
      <c r="E218" s="112">
        <v>0</v>
      </c>
      <c r="F218" s="112">
        <v>28.8</v>
      </c>
      <c r="G218" s="113"/>
      <c r="H218" s="128"/>
    </row>
    <row r="219" spans="2:8" x14ac:dyDescent="0.25">
      <c r="B219" s="111">
        <v>329</v>
      </c>
      <c r="C219" s="111" t="s">
        <v>87</v>
      </c>
      <c r="D219" s="112">
        <v>4087.22</v>
      </c>
      <c r="E219" s="112">
        <v>0</v>
      </c>
      <c r="F219" s="112">
        <v>4843.1400000000003</v>
      </c>
      <c r="G219" s="113"/>
      <c r="H219" s="128"/>
    </row>
    <row r="220" spans="2:8" x14ac:dyDescent="0.25">
      <c r="B220" s="111">
        <v>3295</v>
      </c>
      <c r="C220" s="111" t="s">
        <v>85</v>
      </c>
      <c r="D220" s="112">
        <v>3976</v>
      </c>
      <c r="E220" s="112">
        <v>0</v>
      </c>
      <c r="F220" s="112">
        <v>4604</v>
      </c>
      <c r="G220" s="113"/>
      <c r="H220" s="128"/>
    </row>
    <row r="221" spans="2:8" x14ac:dyDescent="0.25">
      <c r="B221" s="111">
        <v>3296</v>
      </c>
      <c r="C221" s="111" t="s">
        <v>86</v>
      </c>
      <c r="D221" s="112">
        <v>0</v>
      </c>
      <c r="E221" s="112">
        <v>0</v>
      </c>
      <c r="F221" s="112">
        <v>0</v>
      </c>
      <c r="G221" s="113"/>
      <c r="H221" s="128"/>
    </row>
    <row r="222" spans="2:8" x14ac:dyDescent="0.25">
      <c r="B222" s="111"/>
      <c r="C222" s="111"/>
      <c r="D222" s="112">
        <v>0</v>
      </c>
      <c r="E222" s="112">
        <v>0</v>
      </c>
      <c r="F222" s="112">
        <v>0</v>
      </c>
      <c r="G222" s="113"/>
      <c r="H222" s="128"/>
    </row>
    <row r="223" spans="2:8" x14ac:dyDescent="0.25">
      <c r="B223" s="111">
        <v>3299</v>
      </c>
      <c r="C223" s="111" t="s">
        <v>87</v>
      </c>
      <c r="D223" s="112">
        <v>112.22</v>
      </c>
      <c r="E223" s="112">
        <v>0</v>
      </c>
      <c r="F223" s="112">
        <v>239.14</v>
      </c>
      <c r="G223" s="113"/>
      <c r="H223" s="128"/>
    </row>
    <row r="224" spans="2:8" x14ac:dyDescent="0.25">
      <c r="B224" s="124">
        <v>34</v>
      </c>
      <c r="C224" s="124" t="s">
        <v>77</v>
      </c>
      <c r="D224" s="125">
        <v>0</v>
      </c>
      <c r="E224" s="125">
        <v>2000</v>
      </c>
      <c r="F224" s="125">
        <v>0</v>
      </c>
      <c r="G224" s="126">
        <v>0</v>
      </c>
      <c r="H224" s="127">
        <f>(F224/E224)*100</f>
        <v>0</v>
      </c>
    </row>
    <row r="225" spans="2:8" x14ac:dyDescent="0.25">
      <c r="B225" s="111">
        <v>343</v>
      </c>
      <c r="C225" s="111" t="s">
        <v>165</v>
      </c>
      <c r="D225" s="112">
        <v>0</v>
      </c>
      <c r="E225" s="112">
        <v>0</v>
      </c>
      <c r="F225" s="112">
        <v>0</v>
      </c>
      <c r="G225" s="113"/>
      <c r="H225" s="128"/>
    </row>
    <row r="226" spans="2:8" x14ac:dyDescent="0.25">
      <c r="B226" s="111">
        <v>3433</v>
      </c>
      <c r="C226" s="111" t="s">
        <v>93</v>
      </c>
      <c r="D226" s="112">
        <v>0</v>
      </c>
      <c r="E226" s="112">
        <v>0</v>
      </c>
      <c r="F226" s="112">
        <v>0</v>
      </c>
      <c r="G226" s="113"/>
      <c r="H226" s="128"/>
    </row>
    <row r="227" spans="2:8" x14ac:dyDescent="0.25">
      <c r="B227" s="216" t="s">
        <v>177</v>
      </c>
      <c r="C227" s="216"/>
      <c r="D227" s="123">
        <v>485.28</v>
      </c>
      <c r="E227" s="123">
        <v>4892.84</v>
      </c>
      <c r="F227" s="123">
        <v>0</v>
      </c>
      <c r="G227" s="110">
        <v>0</v>
      </c>
      <c r="H227" s="122">
        <v>0</v>
      </c>
    </row>
    <row r="228" spans="2:8" x14ac:dyDescent="0.25">
      <c r="B228" s="124">
        <v>3</v>
      </c>
      <c r="C228" s="124" t="s">
        <v>3</v>
      </c>
      <c r="D228" s="125">
        <v>485.28</v>
      </c>
      <c r="E228" s="125">
        <v>4892.84</v>
      </c>
      <c r="F228" s="125">
        <v>0</v>
      </c>
      <c r="G228" s="126">
        <v>0</v>
      </c>
      <c r="H228" s="127">
        <v>0</v>
      </c>
    </row>
    <row r="229" spans="2:8" x14ac:dyDescent="0.25">
      <c r="B229" s="124">
        <v>32</v>
      </c>
      <c r="C229" s="124" t="s">
        <v>9</v>
      </c>
      <c r="D229" s="125">
        <v>485.28</v>
      </c>
      <c r="E229" s="125">
        <v>4892.84</v>
      </c>
      <c r="F229" s="125">
        <v>0</v>
      </c>
      <c r="G229" s="126">
        <v>0</v>
      </c>
      <c r="H229" s="127">
        <v>0</v>
      </c>
    </row>
    <row r="230" spans="2:8" x14ac:dyDescent="0.25">
      <c r="B230" s="111">
        <v>321</v>
      </c>
      <c r="C230" s="111" t="s">
        <v>18</v>
      </c>
      <c r="D230" s="112">
        <v>0</v>
      </c>
      <c r="E230" s="112">
        <v>0</v>
      </c>
      <c r="F230" s="112">
        <v>0</v>
      </c>
      <c r="G230" s="113"/>
      <c r="H230" s="128"/>
    </row>
    <row r="231" spans="2:8" x14ac:dyDescent="0.25">
      <c r="B231" s="111">
        <v>3213</v>
      </c>
      <c r="C231" s="111" t="s">
        <v>52</v>
      </c>
      <c r="D231" s="112">
        <v>0</v>
      </c>
      <c r="E231" s="112">
        <v>0</v>
      </c>
      <c r="F231" s="112">
        <v>0</v>
      </c>
      <c r="G231" s="113"/>
      <c r="H231" s="128"/>
    </row>
    <row r="232" spans="2:8" x14ac:dyDescent="0.25">
      <c r="B232" s="111">
        <v>322</v>
      </c>
      <c r="C232" s="111" t="s">
        <v>88</v>
      </c>
      <c r="D232" s="112">
        <v>485.28</v>
      </c>
      <c r="E232" s="112">
        <v>0</v>
      </c>
      <c r="F232" s="112">
        <v>0</v>
      </c>
      <c r="G232" s="113"/>
      <c r="H232" s="128"/>
    </row>
    <row r="233" spans="2:8" x14ac:dyDescent="0.25">
      <c r="B233" s="111">
        <v>3221</v>
      </c>
      <c r="C233" s="111" t="s">
        <v>164</v>
      </c>
      <c r="D233" s="112">
        <v>485.28</v>
      </c>
      <c r="E233" s="112">
        <v>0</v>
      </c>
      <c r="F233" s="112">
        <v>0</v>
      </c>
      <c r="G233" s="113"/>
      <c r="H233" s="128"/>
    </row>
    <row r="234" spans="2:8" x14ac:dyDescent="0.25">
      <c r="B234" s="111">
        <v>323</v>
      </c>
      <c r="C234" s="111" t="s">
        <v>89</v>
      </c>
      <c r="D234" s="112">
        <v>0</v>
      </c>
      <c r="E234" s="112">
        <v>0</v>
      </c>
      <c r="F234" s="112">
        <f>F235</f>
        <v>0</v>
      </c>
      <c r="G234" s="113"/>
      <c r="H234" s="128"/>
    </row>
    <row r="235" spans="2:8" x14ac:dyDescent="0.25">
      <c r="B235" s="111">
        <v>3239</v>
      </c>
      <c r="C235" s="111" t="s">
        <v>178</v>
      </c>
      <c r="D235" s="112">
        <v>0</v>
      </c>
      <c r="E235" s="112">
        <v>0</v>
      </c>
      <c r="F235" s="112">
        <v>0</v>
      </c>
      <c r="G235" s="113"/>
      <c r="H235" s="128"/>
    </row>
    <row r="236" spans="2:8" x14ac:dyDescent="0.25">
      <c r="B236" s="216" t="s">
        <v>179</v>
      </c>
      <c r="C236" s="216"/>
      <c r="D236" s="123">
        <v>0</v>
      </c>
      <c r="E236" s="123">
        <v>5440</v>
      </c>
      <c r="F236" s="123">
        <v>5440</v>
      </c>
      <c r="G236" s="110"/>
      <c r="H236" s="122">
        <f t="shared" si="9"/>
        <v>100</v>
      </c>
    </row>
    <row r="237" spans="2:8" x14ac:dyDescent="0.25">
      <c r="B237" s="124">
        <v>3</v>
      </c>
      <c r="C237" s="124" t="s">
        <v>3</v>
      </c>
      <c r="D237" s="125">
        <v>0</v>
      </c>
      <c r="E237" s="125">
        <v>3040</v>
      </c>
      <c r="F237" s="125">
        <v>3040</v>
      </c>
      <c r="G237" s="126"/>
      <c r="H237" s="127">
        <f t="shared" si="9"/>
        <v>100</v>
      </c>
    </row>
    <row r="238" spans="2:8" x14ac:dyDescent="0.25">
      <c r="B238" s="124">
        <v>32</v>
      </c>
      <c r="C238" s="124" t="s">
        <v>9</v>
      </c>
      <c r="D238" s="125">
        <v>0</v>
      </c>
      <c r="E238" s="125">
        <v>3040</v>
      </c>
      <c r="F238" s="125">
        <v>3040</v>
      </c>
      <c r="G238" s="126"/>
      <c r="H238" s="127">
        <v>0</v>
      </c>
    </row>
    <row r="239" spans="2:8" x14ac:dyDescent="0.25">
      <c r="B239" s="111">
        <v>321</v>
      </c>
      <c r="C239" s="111" t="s">
        <v>18</v>
      </c>
      <c r="D239" s="112">
        <v>0</v>
      </c>
      <c r="E239" s="112">
        <v>0</v>
      </c>
      <c r="F239" s="112">
        <v>3040</v>
      </c>
      <c r="G239" s="113"/>
      <c r="H239" s="128"/>
    </row>
    <row r="240" spans="2:8" x14ac:dyDescent="0.25">
      <c r="B240" s="130">
        <v>3211</v>
      </c>
      <c r="C240" s="131" t="s">
        <v>19</v>
      </c>
      <c r="D240" s="112">
        <v>0</v>
      </c>
      <c r="E240" s="112">
        <v>0</v>
      </c>
      <c r="F240" s="112">
        <v>3040</v>
      </c>
      <c r="G240" s="113"/>
      <c r="H240" s="128"/>
    </row>
    <row r="241" spans="2:8" x14ac:dyDescent="0.25">
      <c r="B241" s="130">
        <v>322</v>
      </c>
      <c r="C241" s="131" t="s">
        <v>88</v>
      </c>
      <c r="D241" s="112">
        <v>0</v>
      </c>
      <c r="E241" s="112">
        <v>0</v>
      </c>
      <c r="F241" s="112">
        <v>0</v>
      </c>
      <c r="G241" s="113"/>
      <c r="H241" s="128"/>
    </row>
    <row r="242" spans="2:8" x14ac:dyDescent="0.25">
      <c r="B242" s="130">
        <v>3221</v>
      </c>
      <c r="C242" s="131" t="s">
        <v>164</v>
      </c>
      <c r="D242" s="112">
        <v>0</v>
      </c>
      <c r="E242" s="112">
        <v>0</v>
      </c>
      <c r="F242" s="112">
        <v>0</v>
      </c>
      <c r="G242" s="113"/>
      <c r="H242" s="128"/>
    </row>
    <row r="243" spans="2:8" x14ac:dyDescent="0.25">
      <c r="B243" s="130">
        <v>3293</v>
      </c>
      <c r="C243" s="131" t="s">
        <v>83</v>
      </c>
      <c r="D243" s="112">
        <v>0</v>
      </c>
      <c r="E243" s="112">
        <v>0</v>
      </c>
      <c r="F243" s="112">
        <v>0</v>
      </c>
      <c r="G243" s="113"/>
      <c r="H243" s="128"/>
    </row>
    <row r="244" spans="2:8" x14ac:dyDescent="0.25">
      <c r="B244" s="130">
        <v>3299</v>
      </c>
      <c r="C244" s="131" t="s">
        <v>87</v>
      </c>
      <c r="D244" s="112">
        <v>0</v>
      </c>
      <c r="E244" s="112">
        <v>0</v>
      </c>
      <c r="F244" s="112">
        <v>0</v>
      </c>
      <c r="G244" s="113"/>
      <c r="H244" s="128"/>
    </row>
    <row r="245" spans="2:8" x14ac:dyDescent="0.25">
      <c r="B245" s="178" t="s">
        <v>257</v>
      </c>
      <c r="C245" s="179"/>
      <c r="D245" s="123"/>
      <c r="E245" s="123">
        <v>2400</v>
      </c>
      <c r="F245" s="123">
        <v>2400</v>
      </c>
      <c r="G245" s="132"/>
      <c r="H245" s="133"/>
    </row>
    <row r="246" spans="2:8" x14ac:dyDescent="0.25">
      <c r="B246" s="130">
        <v>3</v>
      </c>
      <c r="C246" s="131" t="s">
        <v>3</v>
      </c>
      <c r="D246" s="112">
        <v>0</v>
      </c>
      <c r="E246" s="112">
        <v>2400</v>
      </c>
      <c r="F246" s="112">
        <v>2400</v>
      </c>
      <c r="G246" s="113"/>
      <c r="H246" s="128"/>
    </row>
    <row r="247" spans="2:8" x14ac:dyDescent="0.25">
      <c r="B247" s="130">
        <v>32</v>
      </c>
      <c r="C247" s="131" t="s">
        <v>9</v>
      </c>
      <c r="D247" s="112">
        <v>0</v>
      </c>
      <c r="E247" s="112">
        <v>2400</v>
      </c>
      <c r="F247" s="112">
        <v>2400</v>
      </c>
      <c r="G247" s="113"/>
      <c r="H247" s="128"/>
    </row>
    <row r="248" spans="2:8" x14ac:dyDescent="0.25">
      <c r="B248" s="130">
        <v>321</v>
      </c>
      <c r="C248" s="131" t="s">
        <v>18</v>
      </c>
      <c r="D248" s="112">
        <v>0</v>
      </c>
      <c r="E248" s="112">
        <v>0</v>
      </c>
      <c r="F248" s="112">
        <v>2400</v>
      </c>
      <c r="G248" s="113"/>
      <c r="H248" s="128"/>
    </row>
    <row r="249" spans="2:8" x14ac:dyDescent="0.25">
      <c r="B249" s="130">
        <v>3211</v>
      </c>
      <c r="C249" s="131" t="s">
        <v>19</v>
      </c>
      <c r="D249" s="112">
        <v>0</v>
      </c>
      <c r="E249" s="112">
        <v>0</v>
      </c>
      <c r="F249" s="112">
        <v>2400</v>
      </c>
      <c r="G249" s="113"/>
      <c r="H249" s="128"/>
    </row>
    <row r="250" spans="2:8" x14ac:dyDescent="0.25">
      <c r="B250" s="220" t="s">
        <v>180</v>
      </c>
      <c r="C250" s="221"/>
      <c r="D250" s="109">
        <v>1571.8</v>
      </c>
      <c r="E250" s="109">
        <v>47178.19</v>
      </c>
      <c r="F250" s="109">
        <v>7809.21</v>
      </c>
      <c r="G250" s="110">
        <f t="shared" ref="G250" si="10">(F250/D250)*100</f>
        <v>496.83229418501088</v>
      </c>
      <c r="H250" s="122">
        <f>(F250/E250)*100</f>
        <v>16.552584997432078</v>
      </c>
    </row>
    <row r="251" spans="2:8" x14ac:dyDescent="0.25">
      <c r="B251" s="217" t="s">
        <v>160</v>
      </c>
      <c r="C251" s="218"/>
      <c r="D251" s="123">
        <v>0</v>
      </c>
      <c r="E251" s="123">
        <v>0</v>
      </c>
      <c r="F251" s="123">
        <v>0</v>
      </c>
      <c r="G251" s="110">
        <v>0</v>
      </c>
      <c r="H251" s="122">
        <v>0</v>
      </c>
    </row>
    <row r="252" spans="2:8" x14ac:dyDescent="0.25">
      <c r="B252" s="124">
        <v>4</v>
      </c>
      <c r="C252" s="124" t="s">
        <v>5</v>
      </c>
      <c r="D252" s="125">
        <v>0</v>
      </c>
      <c r="E252" s="125">
        <v>0</v>
      </c>
      <c r="F252" s="125">
        <v>0</v>
      </c>
      <c r="G252" s="126"/>
      <c r="H252" s="127"/>
    </row>
    <row r="253" spans="2:8" x14ac:dyDescent="0.25">
      <c r="B253" s="124">
        <v>42</v>
      </c>
      <c r="C253" s="124" t="s">
        <v>67</v>
      </c>
      <c r="D253" s="125">
        <v>0</v>
      </c>
      <c r="E253" s="125">
        <v>0</v>
      </c>
      <c r="F253" s="125">
        <v>0</v>
      </c>
      <c r="G253" s="126"/>
      <c r="H253" s="127"/>
    </row>
    <row r="254" spans="2:8" x14ac:dyDescent="0.25">
      <c r="B254" s="111">
        <v>422</v>
      </c>
      <c r="C254" s="111" t="s">
        <v>181</v>
      </c>
      <c r="D254" s="112">
        <v>0</v>
      </c>
      <c r="E254" s="112">
        <v>0</v>
      </c>
      <c r="F254" s="112">
        <v>0</v>
      </c>
      <c r="G254" s="113"/>
      <c r="H254" s="128"/>
    </row>
    <row r="255" spans="2:8" x14ac:dyDescent="0.25">
      <c r="B255" s="111">
        <v>4221</v>
      </c>
      <c r="C255" s="111" t="s">
        <v>66</v>
      </c>
      <c r="D255" s="112">
        <v>0</v>
      </c>
      <c r="E255" s="112">
        <v>0</v>
      </c>
      <c r="F255" s="112">
        <v>0</v>
      </c>
      <c r="G255" s="113"/>
      <c r="H255" s="128"/>
    </row>
    <row r="256" spans="2:8" x14ac:dyDescent="0.25">
      <c r="B256" s="111">
        <v>4223</v>
      </c>
      <c r="C256" s="111" t="s">
        <v>182</v>
      </c>
      <c r="D256" s="112">
        <v>0</v>
      </c>
      <c r="E256" s="112">
        <v>0</v>
      </c>
      <c r="F256" s="112">
        <v>0</v>
      </c>
      <c r="G256" s="113"/>
      <c r="H256" s="128"/>
    </row>
    <row r="257" spans="2:8" x14ac:dyDescent="0.25">
      <c r="B257" s="216" t="s">
        <v>166</v>
      </c>
      <c r="C257" s="216"/>
      <c r="D257" s="123">
        <v>152.47999999999999</v>
      </c>
      <c r="E257" s="123">
        <v>31237.79</v>
      </c>
      <c r="F257" s="123">
        <v>0</v>
      </c>
      <c r="G257" s="110">
        <v>0</v>
      </c>
      <c r="H257" s="122">
        <f>(F258/E258)*100</f>
        <v>0</v>
      </c>
    </row>
    <row r="258" spans="2:8" x14ac:dyDescent="0.25">
      <c r="B258" s="124">
        <v>3</v>
      </c>
      <c r="C258" s="124" t="s">
        <v>3</v>
      </c>
      <c r="D258" s="125">
        <v>0</v>
      </c>
      <c r="E258" s="125">
        <v>16237.79</v>
      </c>
      <c r="F258" s="125">
        <v>0</v>
      </c>
      <c r="G258" s="126">
        <v>0</v>
      </c>
      <c r="H258" s="127">
        <f>(F263/E263)*100</f>
        <v>0</v>
      </c>
    </row>
    <row r="259" spans="2:8" x14ac:dyDescent="0.25">
      <c r="B259" s="124">
        <v>32</v>
      </c>
      <c r="C259" s="124" t="s">
        <v>9</v>
      </c>
      <c r="D259" s="125">
        <v>0</v>
      </c>
      <c r="E259" s="125">
        <v>16237.79</v>
      </c>
      <c r="F259" s="125">
        <v>0</v>
      </c>
      <c r="G259" s="126"/>
      <c r="H259" s="127"/>
    </row>
    <row r="260" spans="2:8" x14ac:dyDescent="0.25">
      <c r="B260" s="124">
        <v>323</v>
      </c>
      <c r="C260" s="124" t="s">
        <v>89</v>
      </c>
      <c r="D260" s="125">
        <v>0</v>
      </c>
      <c r="E260" s="125">
        <v>0</v>
      </c>
      <c r="F260" s="125">
        <v>0</v>
      </c>
      <c r="G260" s="126"/>
      <c r="H260" s="127"/>
    </row>
    <row r="261" spans="2:8" x14ac:dyDescent="0.25">
      <c r="B261" s="124">
        <v>3233</v>
      </c>
      <c r="C261" s="124" t="s">
        <v>206</v>
      </c>
      <c r="D261" s="125">
        <v>0</v>
      </c>
      <c r="E261" s="125">
        <v>0</v>
      </c>
      <c r="F261" s="125">
        <v>0</v>
      </c>
      <c r="G261" s="126"/>
      <c r="H261" s="127"/>
    </row>
    <row r="262" spans="2:8" x14ac:dyDescent="0.25">
      <c r="B262" s="124">
        <v>4</v>
      </c>
      <c r="C262" s="124" t="s">
        <v>67</v>
      </c>
      <c r="D262" s="125">
        <v>152.47999999999999</v>
      </c>
      <c r="E262" s="125">
        <v>15000</v>
      </c>
      <c r="F262" s="125">
        <v>0</v>
      </c>
      <c r="G262" s="126"/>
      <c r="H262" s="127"/>
    </row>
    <row r="263" spans="2:8" x14ac:dyDescent="0.25">
      <c r="B263" s="124">
        <v>42</v>
      </c>
      <c r="C263" s="124" t="s">
        <v>67</v>
      </c>
      <c r="D263" s="125">
        <v>152.47999999999999</v>
      </c>
      <c r="E263" s="125">
        <v>15000</v>
      </c>
      <c r="F263" s="125">
        <v>0</v>
      </c>
      <c r="G263" s="126">
        <v>0</v>
      </c>
      <c r="H263" s="127">
        <f>(F263/E263)*100</f>
        <v>0</v>
      </c>
    </row>
    <row r="264" spans="2:8" x14ac:dyDescent="0.25">
      <c r="B264" s="111">
        <v>422</v>
      </c>
      <c r="C264" s="111" t="s">
        <v>181</v>
      </c>
      <c r="D264" s="112">
        <v>152.47999999999999</v>
      </c>
      <c r="E264" s="112">
        <v>0</v>
      </c>
      <c r="F264" s="112">
        <v>0</v>
      </c>
      <c r="G264" s="113"/>
      <c r="H264" s="128"/>
    </row>
    <row r="265" spans="2:8" x14ac:dyDescent="0.25">
      <c r="B265" s="111">
        <v>4221</v>
      </c>
      <c r="C265" s="111" t="s">
        <v>66</v>
      </c>
      <c r="D265" s="112">
        <v>152.47999999999999</v>
      </c>
      <c r="E265" s="112">
        <v>0</v>
      </c>
      <c r="F265" s="112">
        <v>0</v>
      </c>
      <c r="G265" s="113"/>
      <c r="H265" s="128"/>
    </row>
    <row r="266" spans="2:8" x14ac:dyDescent="0.25">
      <c r="B266" s="111">
        <v>4222</v>
      </c>
      <c r="C266" s="111" t="s">
        <v>183</v>
      </c>
      <c r="D266" s="112">
        <v>0</v>
      </c>
      <c r="E266" s="112">
        <v>0</v>
      </c>
      <c r="F266" s="112">
        <v>0</v>
      </c>
      <c r="G266" s="113"/>
      <c r="H266" s="128"/>
    </row>
    <row r="267" spans="2:8" x14ac:dyDescent="0.25">
      <c r="B267" s="111">
        <v>4223</v>
      </c>
      <c r="C267" s="111" t="s">
        <v>182</v>
      </c>
      <c r="D267" s="112">
        <v>0</v>
      </c>
      <c r="E267" s="112">
        <v>0</v>
      </c>
      <c r="F267" s="112">
        <v>0</v>
      </c>
      <c r="G267" s="113"/>
      <c r="H267" s="128"/>
    </row>
    <row r="268" spans="2:8" x14ac:dyDescent="0.25">
      <c r="B268" s="111">
        <v>424</v>
      </c>
      <c r="C268" s="111" t="s">
        <v>69</v>
      </c>
      <c r="D268" s="112">
        <v>0</v>
      </c>
      <c r="E268" s="112">
        <v>0</v>
      </c>
      <c r="F268" s="112">
        <v>0</v>
      </c>
      <c r="G268" s="113"/>
      <c r="H268" s="128"/>
    </row>
    <row r="269" spans="2:8" x14ac:dyDescent="0.25">
      <c r="B269" s="111">
        <v>4241</v>
      </c>
      <c r="C269" s="111" t="s">
        <v>65</v>
      </c>
      <c r="D269" s="112">
        <v>0</v>
      </c>
      <c r="E269" s="112">
        <v>0</v>
      </c>
      <c r="F269" s="112">
        <v>0</v>
      </c>
      <c r="G269" s="113"/>
      <c r="H269" s="128"/>
    </row>
    <row r="270" spans="2:8" x14ac:dyDescent="0.25">
      <c r="B270" s="216" t="s">
        <v>184</v>
      </c>
      <c r="C270" s="216"/>
      <c r="D270" s="123">
        <v>0</v>
      </c>
      <c r="E270" s="123">
        <v>5025</v>
      </c>
      <c r="F270" s="123">
        <v>5025</v>
      </c>
      <c r="G270" s="110">
        <v>0</v>
      </c>
      <c r="H270" s="122">
        <v>0</v>
      </c>
    </row>
    <row r="271" spans="2:8" x14ac:dyDescent="0.25">
      <c r="B271" s="124">
        <v>3</v>
      </c>
      <c r="C271" s="124" t="s">
        <v>3</v>
      </c>
      <c r="D271" s="125">
        <v>0</v>
      </c>
      <c r="E271" s="125">
        <v>5025</v>
      </c>
      <c r="F271" s="125">
        <v>5025</v>
      </c>
      <c r="G271" s="126"/>
      <c r="H271" s="127">
        <v>0</v>
      </c>
    </row>
    <row r="272" spans="2:8" x14ac:dyDescent="0.25">
      <c r="B272" s="124">
        <v>32</v>
      </c>
      <c r="C272" s="124" t="s">
        <v>9</v>
      </c>
      <c r="D272" s="125">
        <v>0</v>
      </c>
      <c r="E272" s="125">
        <v>5025</v>
      </c>
      <c r="F272" s="125">
        <v>5025</v>
      </c>
      <c r="G272" s="126"/>
      <c r="H272" s="127">
        <v>0</v>
      </c>
    </row>
    <row r="273" spans="2:8" x14ac:dyDescent="0.25">
      <c r="B273" s="111">
        <v>323</v>
      </c>
      <c r="C273" s="111" t="s">
        <v>89</v>
      </c>
      <c r="D273" s="112">
        <v>0</v>
      </c>
      <c r="E273" s="112">
        <v>0</v>
      </c>
      <c r="F273" s="112">
        <v>0</v>
      </c>
      <c r="G273" s="113"/>
      <c r="H273" s="128"/>
    </row>
    <row r="274" spans="2:8" x14ac:dyDescent="0.25">
      <c r="B274" s="111">
        <v>3232</v>
      </c>
      <c r="C274" s="111" t="s">
        <v>112</v>
      </c>
      <c r="D274" s="112">
        <v>0</v>
      </c>
      <c r="E274" s="112">
        <v>0</v>
      </c>
      <c r="F274" s="112">
        <v>5025</v>
      </c>
      <c r="G274" s="113"/>
      <c r="H274" s="128"/>
    </row>
    <row r="275" spans="2:8" x14ac:dyDescent="0.25">
      <c r="B275" s="216" t="s">
        <v>174</v>
      </c>
      <c r="C275" s="216"/>
      <c r="D275" s="123">
        <v>0</v>
      </c>
      <c r="E275" s="123">
        <v>4000</v>
      </c>
      <c r="F275" s="123">
        <v>0</v>
      </c>
      <c r="G275" s="110">
        <v>0</v>
      </c>
      <c r="H275" s="122">
        <f>(F275/E275)*100</f>
        <v>0</v>
      </c>
    </row>
    <row r="276" spans="2:8" x14ac:dyDescent="0.25">
      <c r="B276" s="124">
        <v>4</v>
      </c>
      <c r="C276" s="124" t="s">
        <v>5</v>
      </c>
      <c r="D276" s="125">
        <v>0</v>
      </c>
      <c r="E276" s="125">
        <v>4000</v>
      </c>
      <c r="F276" s="125">
        <v>0</v>
      </c>
      <c r="G276" s="126"/>
      <c r="H276" s="127">
        <f t="shared" ref="H276:H338" si="11">(F277/E277)*100</f>
        <v>0</v>
      </c>
    </row>
    <row r="277" spans="2:8" x14ac:dyDescent="0.25">
      <c r="B277" s="124">
        <v>42</v>
      </c>
      <c r="C277" s="124" t="s">
        <v>67</v>
      </c>
      <c r="D277" s="125">
        <v>0</v>
      </c>
      <c r="E277" s="125">
        <v>4000</v>
      </c>
      <c r="F277" s="125">
        <v>0</v>
      </c>
      <c r="G277" s="126"/>
      <c r="H277" s="127">
        <f>(F277/E277)*100</f>
        <v>0</v>
      </c>
    </row>
    <row r="278" spans="2:8" x14ac:dyDescent="0.25">
      <c r="B278" s="111">
        <v>422</v>
      </c>
      <c r="C278" s="111" t="s">
        <v>181</v>
      </c>
      <c r="D278" s="112">
        <v>0</v>
      </c>
      <c r="E278" s="112">
        <v>0</v>
      </c>
      <c r="F278" s="112">
        <v>0</v>
      </c>
      <c r="G278" s="113"/>
      <c r="H278" s="128"/>
    </row>
    <row r="279" spans="2:8" x14ac:dyDescent="0.25">
      <c r="B279" s="111">
        <v>4227</v>
      </c>
      <c r="C279" s="111" t="s">
        <v>185</v>
      </c>
      <c r="D279" s="112">
        <v>0</v>
      </c>
      <c r="E279" s="112">
        <v>0</v>
      </c>
      <c r="F279" s="112">
        <v>0</v>
      </c>
      <c r="G279" s="113"/>
      <c r="H279" s="128"/>
    </row>
    <row r="280" spans="2:8" x14ac:dyDescent="0.25">
      <c r="B280" s="111">
        <v>42411</v>
      </c>
      <c r="C280" s="111" t="s">
        <v>65</v>
      </c>
      <c r="D280" s="112">
        <v>0</v>
      </c>
      <c r="E280" s="112">
        <v>0</v>
      </c>
      <c r="F280" s="112">
        <v>0</v>
      </c>
      <c r="G280" s="113"/>
      <c r="H280" s="128"/>
    </row>
    <row r="281" spans="2:8" x14ac:dyDescent="0.25">
      <c r="B281" s="216" t="s">
        <v>175</v>
      </c>
      <c r="C281" s="216"/>
      <c r="D281" s="123">
        <v>1419.32</v>
      </c>
      <c r="E281" s="123">
        <v>4661.87</v>
      </c>
      <c r="F281" s="123">
        <v>0</v>
      </c>
      <c r="G281" s="110">
        <v>0</v>
      </c>
      <c r="H281" s="122">
        <f>(F281/E281)*100</f>
        <v>0</v>
      </c>
    </row>
    <row r="282" spans="2:8" x14ac:dyDescent="0.25">
      <c r="B282" s="124">
        <v>3</v>
      </c>
      <c r="C282" s="124" t="s">
        <v>3</v>
      </c>
      <c r="D282" s="125">
        <v>0</v>
      </c>
      <c r="E282" s="125">
        <v>0</v>
      </c>
      <c r="F282" s="125">
        <v>0</v>
      </c>
      <c r="G282" s="126">
        <v>0</v>
      </c>
      <c r="H282" s="127"/>
    </row>
    <row r="283" spans="2:8" x14ac:dyDescent="0.25">
      <c r="B283" s="124">
        <v>32</v>
      </c>
      <c r="C283" s="124" t="s">
        <v>9</v>
      </c>
      <c r="D283" s="125">
        <v>0</v>
      </c>
      <c r="E283" s="125">
        <v>0</v>
      </c>
      <c r="F283" s="125">
        <v>0</v>
      </c>
      <c r="G283" s="126">
        <v>0</v>
      </c>
      <c r="H283" s="127"/>
    </row>
    <row r="284" spans="2:8" x14ac:dyDescent="0.25">
      <c r="B284" s="111">
        <v>323</v>
      </c>
      <c r="C284" s="111" t="s">
        <v>89</v>
      </c>
      <c r="D284" s="112">
        <v>0</v>
      </c>
      <c r="E284" s="112">
        <v>0</v>
      </c>
      <c r="F284" s="112">
        <v>0</v>
      </c>
      <c r="G284" s="113"/>
      <c r="H284" s="128"/>
    </row>
    <row r="285" spans="2:8" x14ac:dyDescent="0.25">
      <c r="B285" s="111">
        <v>3232</v>
      </c>
      <c r="C285" s="111" t="s">
        <v>112</v>
      </c>
      <c r="D285" s="112">
        <v>0</v>
      </c>
      <c r="E285" s="112">
        <v>0</v>
      </c>
      <c r="F285" s="112">
        <v>0</v>
      </c>
      <c r="G285" s="113"/>
      <c r="H285" s="128"/>
    </row>
    <row r="286" spans="2:8" x14ac:dyDescent="0.25">
      <c r="B286" s="151">
        <v>4</v>
      </c>
      <c r="C286" s="147" t="s">
        <v>5</v>
      </c>
      <c r="D286" s="148">
        <v>1419.32</v>
      </c>
      <c r="E286" s="148">
        <v>4661.87</v>
      </c>
      <c r="F286" s="148">
        <v>1191.21</v>
      </c>
      <c r="G286" s="149">
        <v>0</v>
      </c>
      <c r="H286" s="150">
        <f>(F286/E286)*100</f>
        <v>25.552192575082532</v>
      </c>
    </row>
    <row r="287" spans="2:8" x14ac:dyDescent="0.25">
      <c r="B287" s="147">
        <v>42</v>
      </c>
      <c r="C287" s="147" t="s">
        <v>67</v>
      </c>
      <c r="D287" s="148">
        <v>1419.32</v>
      </c>
      <c r="E287" s="148">
        <v>4661.87</v>
      </c>
      <c r="F287" s="148">
        <v>1191.21</v>
      </c>
      <c r="G287" s="149"/>
      <c r="H287" s="150">
        <f>(F287/E287)*100</f>
        <v>25.552192575082532</v>
      </c>
    </row>
    <row r="288" spans="2:8" x14ac:dyDescent="0.25">
      <c r="B288" s="129">
        <v>422</v>
      </c>
      <c r="C288" s="129" t="s">
        <v>181</v>
      </c>
      <c r="D288" s="116">
        <v>1151.32</v>
      </c>
      <c r="E288" s="116">
        <v>0</v>
      </c>
      <c r="F288" s="116">
        <v>1191.21</v>
      </c>
      <c r="G288" s="113"/>
      <c r="H288" s="128"/>
    </row>
    <row r="289" spans="2:8" x14ac:dyDescent="0.25">
      <c r="B289" s="129">
        <v>4227</v>
      </c>
      <c r="C289" s="129" t="s">
        <v>185</v>
      </c>
      <c r="D289" s="116">
        <v>0</v>
      </c>
      <c r="E289" s="116">
        <v>0</v>
      </c>
      <c r="F289" s="116">
        <v>1191.21</v>
      </c>
      <c r="G289" s="113"/>
      <c r="H289" s="128"/>
    </row>
    <row r="290" spans="2:8" x14ac:dyDescent="0.25">
      <c r="B290" s="111">
        <v>424</v>
      </c>
      <c r="C290" s="111" t="s">
        <v>65</v>
      </c>
      <c r="D290" s="112">
        <v>268</v>
      </c>
      <c r="E290" s="112">
        <v>0</v>
      </c>
      <c r="F290" s="112">
        <v>0</v>
      </c>
      <c r="G290" s="113"/>
      <c r="H290" s="128"/>
    </row>
    <row r="291" spans="2:8" x14ac:dyDescent="0.25">
      <c r="B291" s="216" t="s">
        <v>176</v>
      </c>
      <c r="C291" s="216"/>
      <c r="D291" s="123">
        <v>0</v>
      </c>
      <c r="E291" s="123">
        <v>0</v>
      </c>
      <c r="F291" s="123">
        <f t="shared" ref="F291:F292" si="12">F292</f>
        <v>0</v>
      </c>
      <c r="G291" s="110">
        <v>0</v>
      </c>
      <c r="H291" s="122">
        <v>0</v>
      </c>
    </row>
    <row r="292" spans="2:8" x14ac:dyDescent="0.25">
      <c r="B292" s="124">
        <v>4</v>
      </c>
      <c r="C292" s="124" t="s">
        <v>5</v>
      </c>
      <c r="D292" s="125">
        <v>0</v>
      </c>
      <c r="E292" s="125">
        <v>0</v>
      </c>
      <c r="F292" s="125">
        <f t="shared" si="12"/>
        <v>0</v>
      </c>
      <c r="G292" s="126"/>
      <c r="H292" s="127"/>
    </row>
    <row r="293" spans="2:8" x14ac:dyDescent="0.25">
      <c r="B293" s="124">
        <v>42</v>
      </c>
      <c r="C293" s="124" t="s">
        <v>67</v>
      </c>
      <c r="D293" s="125">
        <v>0</v>
      </c>
      <c r="E293" s="125">
        <v>0</v>
      </c>
      <c r="F293" s="125">
        <f>F294+F296</f>
        <v>0</v>
      </c>
      <c r="G293" s="126"/>
      <c r="H293" s="127"/>
    </row>
    <row r="294" spans="2:8" x14ac:dyDescent="0.25">
      <c r="B294" s="111">
        <v>422</v>
      </c>
      <c r="C294" s="111" t="s">
        <v>181</v>
      </c>
      <c r="D294" s="112">
        <v>0</v>
      </c>
      <c r="E294" s="112">
        <v>0</v>
      </c>
      <c r="F294" s="112">
        <f>F295</f>
        <v>0</v>
      </c>
      <c r="G294" s="113"/>
      <c r="H294" s="128"/>
    </row>
    <row r="295" spans="2:8" x14ac:dyDescent="0.25">
      <c r="B295" s="111">
        <v>4227</v>
      </c>
      <c r="C295" s="111" t="s">
        <v>185</v>
      </c>
      <c r="D295" s="112">
        <v>0</v>
      </c>
      <c r="E295" s="112">
        <v>0</v>
      </c>
      <c r="F295" s="112">
        <v>0</v>
      </c>
      <c r="G295" s="113"/>
      <c r="H295" s="128"/>
    </row>
    <row r="296" spans="2:8" x14ac:dyDescent="0.25">
      <c r="B296" s="111">
        <v>424</v>
      </c>
      <c r="C296" s="111" t="s">
        <v>69</v>
      </c>
      <c r="D296" s="112">
        <v>0</v>
      </c>
      <c r="E296" s="112">
        <v>0</v>
      </c>
      <c r="F296" s="112">
        <f>F297</f>
        <v>0</v>
      </c>
      <c r="G296" s="113"/>
      <c r="H296" s="128"/>
    </row>
    <row r="297" spans="2:8" x14ac:dyDescent="0.25">
      <c r="B297" s="111">
        <v>4241</v>
      </c>
      <c r="C297" s="111" t="s">
        <v>186</v>
      </c>
      <c r="D297" s="112">
        <v>0</v>
      </c>
      <c r="E297" s="112">
        <v>0</v>
      </c>
      <c r="F297" s="112">
        <v>0</v>
      </c>
      <c r="G297" s="113"/>
      <c r="H297" s="128"/>
    </row>
    <row r="298" spans="2:8" x14ac:dyDescent="0.25">
      <c r="B298" s="216" t="s">
        <v>177</v>
      </c>
      <c r="C298" s="216"/>
      <c r="D298" s="123">
        <v>0</v>
      </c>
      <c r="E298" s="123">
        <f t="shared" ref="E298:F300" si="13">E299</f>
        <v>0</v>
      </c>
      <c r="F298" s="123">
        <f t="shared" si="13"/>
        <v>0</v>
      </c>
      <c r="G298" s="110">
        <v>0</v>
      </c>
      <c r="H298" s="122">
        <v>0</v>
      </c>
    </row>
    <row r="299" spans="2:8" x14ac:dyDescent="0.25">
      <c r="B299" s="124">
        <v>4</v>
      </c>
      <c r="C299" s="124" t="s">
        <v>5</v>
      </c>
      <c r="D299" s="125">
        <v>0</v>
      </c>
      <c r="E299" s="125">
        <f t="shared" si="13"/>
        <v>0</v>
      </c>
      <c r="F299" s="125">
        <f t="shared" si="13"/>
        <v>0</v>
      </c>
      <c r="G299" s="126">
        <v>0</v>
      </c>
      <c r="H299" s="127">
        <v>0</v>
      </c>
    </row>
    <row r="300" spans="2:8" x14ac:dyDescent="0.25">
      <c r="B300" s="124">
        <v>42</v>
      </c>
      <c r="C300" s="124" t="s">
        <v>67</v>
      </c>
      <c r="D300" s="125">
        <v>0</v>
      </c>
      <c r="E300" s="125">
        <f t="shared" si="13"/>
        <v>0</v>
      </c>
      <c r="F300" s="125">
        <f t="shared" si="13"/>
        <v>0</v>
      </c>
      <c r="G300" s="126">
        <v>0</v>
      </c>
      <c r="H300" s="127">
        <v>0</v>
      </c>
    </row>
    <row r="301" spans="2:8" x14ac:dyDescent="0.25">
      <c r="B301" s="111">
        <v>422</v>
      </c>
      <c r="C301" s="111" t="s">
        <v>181</v>
      </c>
      <c r="D301" s="112">
        <v>0</v>
      </c>
      <c r="E301" s="112">
        <v>0</v>
      </c>
      <c r="F301" s="112">
        <f>F302</f>
        <v>0</v>
      </c>
      <c r="G301" s="113"/>
      <c r="H301" s="128"/>
    </row>
    <row r="302" spans="2:8" x14ac:dyDescent="0.25">
      <c r="B302" s="111">
        <v>4227</v>
      </c>
      <c r="C302" s="111" t="s">
        <v>185</v>
      </c>
      <c r="D302" s="112">
        <v>0</v>
      </c>
      <c r="E302" s="112">
        <v>0</v>
      </c>
      <c r="F302" s="112">
        <v>0</v>
      </c>
      <c r="G302" s="113"/>
      <c r="H302" s="128"/>
    </row>
    <row r="303" spans="2:8" x14ac:dyDescent="0.25">
      <c r="B303" s="216" t="s">
        <v>258</v>
      </c>
      <c r="C303" s="216"/>
      <c r="D303" s="123">
        <v>0</v>
      </c>
      <c r="E303" s="123">
        <v>1594</v>
      </c>
      <c r="F303" s="123">
        <v>1593</v>
      </c>
      <c r="G303" s="110"/>
      <c r="H303" s="122">
        <v>0</v>
      </c>
    </row>
    <row r="304" spans="2:8" x14ac:dyDescent="0.25">
      <c r="B304" s="124">
        <v>4</v>
      </c>
      <c r="C304" s="124" t="s">
        <v>5</v>
      </c>
      <c r="D304" s="125">
        <v>0</v>
      </c>
      <c r="E304" s="125">
        <v>1594</v>
      </c>
      <c r="F304" s="125">
        <v>1593</v>
      </c>
      <c r="G304" s="126"/>
      <c r="H304" s="127">
        <v>0</v>
      </c>
    </row>
    <row r="305" spans="2:8" x14ac:dyDescent="0.25">
      <c r="B305" s="124">
        <v>42</v>
      </c>
      <c r="C305" s="124" t="s">
        <v>67</v>
      </c>
      <c r="D305" s="125">
        <v>0</v>
      </c>
      <c r="E305" s="125">
        <v>1594</v>
      </c>
      <c r="F305" s="125">
        <v>1593</v>
      </c>
      <c r="G305" s="126"/>
      <c r="H305" s="127">
        <v>0</v>
      </c>
    </row>
    <row r="306" spans="2:8" x14ac:dyDescent="0.25">
      <c r="B306" s="129">
        <v>422</v>
      </c>
      <c r="C306" s="129" t="s">
        <v>181</v>
      </c>
      <c r="D306" s="116">
        <v>0</v>
      </c>
      <c r="E306" s="116">
        <v>0</v>
      </c>
      <c r="F306" s="116">
        <v>1593</v>
      </c>
      <c r="G306" s="113"/>
      <c r="H306" s="128"/>
    </row>
    <row r="307" spans="2:8" x14ac:dyDescent="0.25">
      <c r="B307" s="111">
        <v>4222</v>
      </c>
      <c r="C307" s="111" t="s">
        <v>66</v>
      </c>
      <c r="D307" s="112">
        <v>0</v>
      </c>
      <c r="E307" s="112">
        <v>0</v>
      </c>
      <c r="F307" s="112">
        <v>384.98</v>
      </c>
      <c r="G307" s="113"/>
      <c r="H307" s="128"/>
    </row>
    <row r="308" spans="2:8" x14ac:dyDescent="0.25">
      <c r="B308" s="111">
        <v>4227</v>
      </c>
      <c r="C308" s="111" t="s">
        <v>185</v>
      </c>
      <c r="D308" s="112">
        <v>0</v>
      </c>
      <c r="E308" s="112">
        <v>0</v>
      </c>
      <c r="F308" s="112">
        <v>1208.02</v>
      </c>
      <c r="G308" s="113"/>
      <c r="H308" s="128"/>
    </row>
    <row r="309" spans="2:8" x14ac:dyDescent="0.25">
      <c r="B309" s="216" t="s">
        <v>187</v>
      </c>
      <c r="C309" s="216"/>
      <c r="D309" s="123">
        <v>0</v>
      </c>
      <c r="E309" s="123">
        <f t="shared" ref="E309:F311" si="14">E310</f>
        <v>0</v>
      </c>
      <c r="F309" s="123">
        <v>0</v>
      </c>
      <c r="G309" s="110">
        <v>0</v>
      </c>
      <c r="H309" s="122">
        <v>0</v>
      </c>
    </row>
    <row r="310" spans="2:8" x14ac:dyDescent="0.25">
      <c r="B310" s="124">
        <v>3</v>
      </c>
      <c r="C310" s="124" t="s">
        <v>3</v>
      </c>
      <c r="D310" s="125">
        <v>0</v>
      </c>
      <c r="E310" s="125">
        <v>0</v>
      </c>
      <c r="F310" s="125">
        <f t="shared" si="14"/>
        <v>0</v>
      </c>
      <c r="G310" s="126">
        <v>0</v>
      </c>
      <c r="H310" s="127">
        <v>0</v>
      </c>
    </row>
    <row r="311" spans="2:8" x14ac:dyDescent="0.25">
      <c r="B311" s="124">
        <v>32</v>
      </c>
      <c r="C311" s="124" t="s">
        <v>9</v>
      </c>
      <c r="D311" s="125">
        <v>0</v>
      </c>
      <c r="E311" s="125">
        <v>0</v>
      </c>
      <c r="F311" s="125">
        <f t="shared" si="14"/>
        <v>0</v>
      </c>
      <c r="G311" s="126">
        <v>0</v>
      </c>
      <c r="H311" s="127">
        <v>0</v>
      </c>
    </row>
    <row r="312" spans="2:8" x14ac:dyDescent="0.25">
      <c r="B312" s="111">
        <v>323</v>
      </c>
      <c r="C312" s="111" t="s">
        <v>89</v>
      </c>
      <c r="D312" s="112">
        <v>0</v>
      </c>
      <c r="E312" s="112">
        <v>0</v>
      </c>
      <c r="F312" s="112">
        <f>F313</f>
        <v>0</v>
      </c>
      <c r="G312" s="113"/>
      <c r="H312" s="128"/>
    </row>
    <row r="313" spans="2:8" x14ac:dyDescent="0.25">
      <c r="B313" s="111">
        <v>3232</v>
      </c>
      <c r="C313" s="111" t="s">
        <v>112</v>
      </c>
      <c r="D313" s="112">
        <v>0</v>
      </c>
      <c r="E313" s="112">
        <v>0</v>
      </c>
      <c r="F313" s="112">
        <v>0</v>
      </c>
      <c r="G313" s="113"/>
      <c r="H313" s="128"/>
    </row>
    <row r="314" spans="2:8" x14ac:dyDescent="0.25">
      <c r="B314" s="216" t="s">
        <v>188</v>
      </c>
      <c r="C314" s="216"/>
      <c r="D314" s="123">
        <v>0</v>
      </c>
      <c r="E314" s="123">
        <f t="shared" ref="E314:F316" si="15">E315</f>
        <v>659.53</v>
      </c>
      <c r="F314" s="123">
        <f t="shared" si="15"/>
        <v>0</v>
      </c>
      <c r="G314" s="110">
        <v>0</v>
      </c>
      <c r="H314" s="122">
        <f t="shared" si="11"/>
        <v>0</v>
      </c>
    </row>
    <row r="315" spans="2:8" x14ac:dyDescent="0.25">
      <c r="B315" s="124">
        <v>3</v>
      </c>
      <c r="C315" s="124" t="s">
        <v>3</v>
      </c>
      <c r="D315" s="125">
        <v>0</v>
      </c>
      <c r="E315" s="125">
        <f t="shared" si="15"/>
        <v>659.53</v>
      </c>
      <c r="F315" s="125">
        <f t="shared" si="15"/>
        <v>0</v>
      </c>
      <c r="G315" s="126">
        <v>0</v>
      </c>
      <c r="H315" s="127">
        <f t="shared" si="11"/>
        <v>0</v>
      </c>
    </row>
    <row r="316" spans="2:8" x14ac:dyDescent="0.25">
      <c r="B316" s="124">
        <v>32</v>
      </c>
      <c r="C316" s="124" t="s">
        <v>9</v>
      </c>
      <c r="D316" s="125">
        <v>0</v>
      </c>
      <c r="E316" s="125">
        <v>659.53</v>
      </c>
      <c r="F316" s="125">
        <f t="shared" si="15"/>
        <v>0</v>
      </c>
      <c r="G316" s="126">
        <v>0</v>
      </c>
      <c r="H316" s="127">
        <v>0</v>
      </c>
    </row>
    <row r="317" spans="2:8" x14ac:dyDescent="0.25">
      <c r="B317" s="111"/>
      <c r="C317" s="111"/>
      <c r="D317" s="112">
        <v>0</v>
      </c>
      <c r="E317" s="112">
        <v>0</v>
      </c>
      <c r="F317" s="112">
        <v>0</v>
      </c>
      <c r="G317" s="113"/>
      <c r="H317" s="128"/>
    </row>
    <row r="318" spans="2:8" x14ac:dyDescent="0.25">
      <c r="B318" s="111"/>
      <c r="C318" s="111"/>
      <c r="D318" s="112">
        <v>0</v>
      </c>
      <c r="E318" s="112">
        <v>0</v>
      </c>
      <c r="F318" s="112">
        <v>0</v>
      </c>
      <c r="G318" s="113"/>
      <c r="H318" s="128"/>
    </row>
    <row r="319" spans="2:8" x14ac:dyDescent="0.25">
      <c r="B319" s="146" t="s">
        <v>220</v>
      </c>
      <c r="C319" s="146" t="s">
        <v>221</v>
      </c>
      <c r="D319" s="109">
        <v>129613.87</v>
      </c>
      <c r="E319" s="109">
        <f>E320+E336+E361+E372+E380+E388+E406+E416+E430+E442+E461+E512</f>
        <v>312822.58999999997</v>
      </c>
      <c r="F319" s="109">
        <f>F320+F336+F361+F372+F380+F388+F406+F416+F430+F436+F442+F461+F512</f>
        <v>280802.11</v>
      </c>
      <c r="G319" s="110">
        <v>0</v>
      </c>
      <c r="H319" s="122">
        <f>(F319/E319)*100</f>
        <v>89.764012886665256</v>
      </c>
    </row>
    <row r="320" spans="2:8" x14ac:dyDescent="0.25">
      <c r="B320" s="219" t="s">
        <v>262</v>
      </c>
      <c r="C320" s="219"/>
      <c r="D320" s="109">
        <v>871.28</v>
      </c>
      <c r="E320" s="109">
        <v>2100</v>
      </c>
      <c r="F320" s="109">
        <v>2246.52</v>
      </c>
      <c r="G320" s="110">
        <v>0</v>
      </c>
      <c r="H320" s="122">
        <f t="shared" si="11"/>
        <v>100</v>
      </c>
    </row>
    <row r="321" spans="2:8" x14ac:dyDescent="0.25">
      <c r="B321" s="216" t="s">
        <v>263</v>
      </c>
      <c r="C321" s="216"/>
      <c r="D321" s="123">
        <v>871.28</v>
      </c>
      <c r="E321" s="123">
        <v>1500</v>
      </c>
      <c r="F321" s="123">
        <v>1500</v>
      </c>
      <c r="G321" s="110">
        <v>0</v>
      </c>
      <c r="H321" s="122">
        <v>0</v>
      </c>
    </row>
    <row r="322" spans="2:8" x14ac:dyDescent="0.25">
      <c r="B322" s="124">
        <v>4</v>
      </c>
      <c r="C322" s="124" t="s">
        <v>5</v>
      </c>
      <c r="D322" s="125">
        <v>0</v>
      </c>
      <c r="E322" s="125">
        <v>1500</v>
      </c>
      <c r="F322" s="125">
        <v>1500</v>
      </c>
      <c r="G322" s="126">
        <v>0</v>
      </c>
      <c r="H322" s="127">
        <v>0</v>
      </c>
    </row>
    <row r="323" spans="2:8" x14ac:dyDescent="0.25">
      <c r="B323" s="124">
        <v>42</v>
      </c>
      <c r="C323" s="124" t="s">
        <v>67</v>
      </c>
      <c r="D323" s="125">
        <v>0</v>
      </c>
      <c r="E323" s="125">
        <v>1500</v>
      </c>
      <c r="F323" s="125">
        <v>1500</v>
      </c>
      <c r="G323" s="126">
        <v>0</v>
      </c>
      <c r="H323" s="127">
        <v>0</v>
      </c>
    </row>
    <row r="324" spans="2:8" x14ac:dyDescent="0.25">
      <c r="B324" s="111">
        <v>424</v>
      </c>
      <c r="C324" s="111" t="s">
        <v>69</v>
      </c>
      <c r="D324" s="112">
        <v>0</v>
      </c>
      <c r="E324" s="112">
        <v>0</v>
      </c>
      <c r="F324" s="112">
        <v>1500</v>
      </c>
      <c r="G324" s="113"/>
      <c r="H324" s="128"/>
    </row>
    <row r="325" spans="2:8" x14ac:dyDescent="0.25">
      <c r="B325" s="111">
        <v>4241</v>
      </c>
      <c r="C325" s="111" t="s">
        <v>265</v>
      </c>
      <c r="D325" s="112">
        <v>0</v>
      </c>
      <c r="E325" s="112">
        <v>0</v>
      </c>
      <c r="F325" s="112">
        <v>1500</v>
      </c>
      <c r="G325" s="113"/>
      <c r="H325" s="128"/>
    </row>
    <row r="326" spans="2:8" x14ac:dyDescent="0.25">
      <c r="B326" s="168" t="s">
        <v>264</v>
      </c>
      <c r="C326" s="168"/>
      <c r="D326" s="123">
        <v>0</v>
      </c>
      <c r="E326" s="123">
        <v>0</v>
      </c>
      <c r="F326" s="123">
        <v>146.52000000000001</v>
      </c>
      <c r="G326" s="132"/>
      <c r="H326" s="133"/>
    </row>
    <row r="327" spans="2:8" x14ac:dyDescent="0.25">
      <c r="B327" s="124">
        <v>4</v>
      </c>
      <c r="C327" s="124" t="s">
        <v>5</v>
      </c>
      <c r="D327" s="125">
        <v>871.28</v>
      </c>
      <c r="E327" s="125">
        <v>0</v>
      </c>
      <c r="F327" s="125">
        <v>146.52000000000001</v>
      </c>
      <c r="G327" s="126">
        <v>0</v>
      </c>
      <c r="H327" s="127"/>
    </row>
    <row r="328" spans="2:8" x14ac:dyDescent="0.25">
      <c r="B328" s="124">
        <v>42</v>
      </c>
      <c r="C328" s="124" t="s">
        <v>67</v>
      </c>
      <c r="D328" s="125">
        <v>871.28</v>
      </c>
      <c r="E328" s="125">
        <v>0</v>
      </c>
      <c r="F328" s="125">
        <v>146.52000000000001</v>
      </c>
      <c r="G328" s="126">
        <v>0</v>
      </c>
      <c r="H328" s="127">
        <v>0</v>
      </c>
    </row>
    <row r="329" spans="2:8" x14ac:dyDescent="0.25">
      <c r="B329" s="111">
        <v>424</v>
      </c>
      <c r="C329" s="111" t="s">
        <v>69</v>
      </c>
      <c r="D329" s="112">
        <v>871.28</v>
      </c>
      <c r="E329" s="112">
        <v>0</v>
      </c>
      <c r="F329" s="112">
        <v>146.52000000000001</v>
      </c>
      <c r="G329" s="113"/>
      <c r="H329" s="128"/>
    </row>
    <row r="330" spans="2:8" x14ac:dyDescent="0.25">
      <c r="B330" s="111">
        <v>4241</v>
      </c>
      <c r="C330" s="111" t="s">
        <v>69</v>
      </c>
      <c r="D330" s="112">
        <v>871.28</v>
      </c>
      <c r="E330" s="112">
        <v>0</v>
      </c>
      <c r="F330" s="112">
        <v>146.52000000000001</v>
      </c>
      <c r="G330" s="113"/>
      <c r="H330" s="128"/>
    </row>
    <row r="331" spans="2:8" x14ac:dyDescent="0.25">
      <c r="B331" s="178" t="s">
        <v>266</v>
      </c>
      <c r="C331" s="180" t="s">
        <v>267</v>
      </c>
      <c r="D331" s="123">
        <v>0</v>
      </c>
      <c r="E331" s="123">
        <v>600</v>
      </c>
      <c r="F331" s="123">
        <v>600</v>
      </c>
      <c r="G331" s="132"/>
      <c r="H331" s="133"/>
    </row>
    <row r="332" spans="2:8" x14ac:dyDescent="0.25">
      <c r="B332" s="181">
        <v>4</v>
      </c>
      <c r="C332" s="182" t="s">
        <v>5</v>
      </c>
      <c r="D332" s="155">
        <v>0</v>
      </c>
      <c r="E332" s="155">
        <v>600</v>
      </c>
      <c r="F332" s="155">
        <v>600</v>
      </c>
      <c r="G332" s="157"/>
      <c r="H332" s="158"/>
    </row>
    <row r="333" spans="2:8" x14ac:dyDescent="0.25">
      <c r="B333" s="181">
        <v>42</v>
      </c>
      <c r="C333" s="182" t="s">
        <v>268</v>
      </c>
      <c r="D333" s="155">
        <v>0</v>
      </c>
      <c r="E333" s="155">
        <v>600</v>
      </c>
      <c r="F333" s="155">
        <v>600</v>
      </c>
      <c r="G333" s="157"/>
      <c r="H333" s="158"/>
    </row>
    <row r="334" spans="2:8" x14ac:dyDescent="0.25">
      <c r="B334" s="181">
        <v>424</v>
      </c>
      <c r="C334" s="182" t="s">
        <v>265</v>
      </c>
      <c r="D334" s="155">
        <v>0</v>
      </c>
      <c r="E334" s="155">
        <v>0</v>
      </c>
      <c r="F334" s="155">
        <v>0</v>
      </c>
      <c r="G334" s="157"/>
      <c r="H334" s="158"/>
    </row>
    <row r="335" spans="2:8" x14ac:dyDescent="0.25">
      <c r="B335" s="181">
        <v>4241</v>
      </c>
      <c r="C335" s="182" t="s">
        <v>265</v>
      </c>
      <c r="D335" s="155">
        <v>0</v>
      </c>
      <c r="E335" s="155">
        <v>0</v>
      </c>
      <c r="F335" s="155">
        <v>0</v>
      </c>
      <c r="G335" s="157"/>
      <c r="H335" s="158"/>
    </row>
    <row r="336" spans="2:8" x14ac:dyDescent="0.25">
      <c r="B336" s="214" t="s">
        <v>189</v>
      </c>
      <c r="C336" s="215"/>
      <c r="D336" s="109">
        <v>31866.400000000001</v>
      </c>
      <c r="E336" s="109">
        <v>42966.6</v>
      </c>
      <c r="F336" s="109">
        <v>42115.62</v>
      </c>
      <c r="G336" s="110">
        <f t="shared" ref="G336:G375" si="16">(F336/D336)*100</f>
        <v>132.16309341500764</v>
      </c>
      <c r="H336" s="122">
        <f>(F336/E336)*100</f>
        <v>98.019438354442769</v>
      </c>
    </row>
    <row r="337" spans="2:8" x14ac:dyDescent="0.25">
      <c r="B337" s="217" t="s">
        <v>190</v>
      </c>
      <c r="C337" s="218"/>
      <c r="D337" s="123">
        <v>31886.400000000001</v>
      </c>
      <c r="E337" s="123">
        <v>42966.6</v>
      </c>
      <c r="F337" s="123">
        <v>42115.62</v>
      </c>
      <c r="G337" s="132">
        <f t="shared" si="16"/>
        <v>132.08019720006021</v>
      </c>
      <c r="H337" s="133">
        <f>(F337/E337)*100</f>
        <v>98.019438354442769</v>
      </c>
    </row>
    <row r="338" spans="2:8" x14ac:dyDescent="0.25">
      <c r="B338" s="124">
        <v>3</v>
      </c>
      <c r="C338" s="124" t="s">
        <v>3</v>
      </c>
      <c r="D338" s="125">
        <v>31866.400000000001</v>
      </c>
      <c r="E338" s="125">
        <v>42966.6</v>
      </c>
      <c r="F338" s="125">
        <v>42115.62</v>
      </c>
      <c r="G338" s="126">
        <f t="shared" si="16"/>
        <v>132.16309341500764</v>
      </c>
      <c r="H338" s="127">
        <f t="shared" si="11"/>
        <v>98.010128797717314</v>
      </c>
    </row>
    <row r="339" spans="2:8" x14ac:dyDescent="0.25">
      <c r="B339" s="124">
        <v>32</v>
      </c>
      <c r="C339" s="124" t="s">
        <v>9</v>
      </c>
      <c r="D339" s="125">
        <v>31866.400000000001</v>
      </c>
      <c r="E339" s="125">
        <v>42966.6</v>
      </c>
      <c r="F339" s="125">
        <v>42111.62</v>
      </c>
      <c r="G339" s="126">
        <f t="shared" si="16"/>
        <v>132.15054100871137</v>
      </c>
      <c r="H339" s="127">
        <v>0</v>
      </c>
    </row>
    <row r="340" spans="2:8" x14ac:dyDescent="0.25">
      <c r="B340" s="111">
        <v>321</v>
      </c>
      <c r="C340" s="111" t="s">
        <v>163</v>
      </c>
      <c r="D340" s="112">
        <v>31866.400000000001</v>
      </c>
      <c r="E340" s="112">
        <v>0</v>
      </c>
      <c r="F340" s="112">
        <v>31295.8</v>
      </c>
      <c r="G340" s="113"/>
      <c r="H340" s="128"/>
    </row>
    <row r="341" spans="2:8" x14ac:dyDescent="0.25">
      <c r="B341" s="111">
        <v>3213</v>
      </c>
      <c r="C341" s="111" t="s">
        <v>52</v>
      </c>
      <c r="D341" s="112">
        <v>31866.400000000001</v>
      </c>
      <c r="E341" s="112">
        <v>0</v>
      </c>
      <c r="F341" s="112">
        <v>31295.8</v>
      </c>
      <c r="G341" s="113"/>
      <c r="H341" s="128"/>
    </row>
    <row r="342" spans="2:8" x14ac:dyDescent="0.25">
      <c r="B342" s="111">
        <v>324</v>
      </c>
      <c r="C342" s="111" t="s">
        <v>107</v>
      </c>
      <c r="D342" s="112">
        <v>0</v>
      </c>
      <c r="E342" s="112">
        <v>0</v>
      </c>
      <c r="F342" s="112">
        <v>10400</v>
      </c>
      <c r="G342" s="113"/>
      <c r="H342" s="128"/>
    </row>
    <row r="343" spans="2:8" x14ac:dyDescent="0.25">
      <c r="B343" s="111">
        <v>3241</v>
      </c>
      <c r="C343" s="111" t="s">
        <v>107</v>
      </c>
      <c r="D343" s="112">
        <v>0</v>
      </c>
      <c r="E343" s="112">
        <v>0</v>
      </c>
      <c r="F343" s="112">
        <v>10400</v>
      </c>
      <c r="G343" s="113"/>
      <c r="H343" s="128"/>
    </row>
    <row r="344" spans="2:8" x14ac:dyDescent="0.25">
      <c r="B344" s="111">
        <v>329</v>
      </c>
      <c r="C344" s="111" t="s">
        <v>87</v>
      </c>
      <c r="D344" s="112">
        <v>0</v>
      </c>
      <c r="E344" s="112">
        <v>0</v>
      </c>
      <c r="F344" s="112">
        <v>362.88</v>
      </c>
      <c r="G344" s="113"/>
      <c r="H344" s="128"/>
    </row>
    <row r="345" spans="2:8" x14ac:dyDescent="0.25">
      <c r="B345" s="111">
        <v>3299</v>
      </c>
      <c r="C345" s="111" t="s">
        <v>87</v>
      </c>
      <c r="D345" s="112">
        <v>0</v>
      </c>
      <c r="E345" s="112">
        <v>0</v>
      </c>
      <c r="F345" s="112">
        <v>56.94</v>
      </c>
      <c r="G345" s="113"/>
      <c r="H345" s="128"/>
    </row>
    <row r="346" spans="2:8" x14ac:dyDescent="0.25">
      <c r="B346" s="124">
        <v>34</v>
      </c>
      <c r="C346" s="124" t="s">
        <v>77</v>
      </c>
      <c r="D346" s="125">
        <v>0</v>
      </c>
      <c r="E346" s="125">
        <f t="shared" ref="E346:F346" si="17">E347</f>
        <v>0</v>
      </c>
      <c r="F346" s="125">
        <f t="shared" si="17"/>
        <v>0</v>
      </c>
      <c r="G346" s="134">
        <v>0</v>
      </c>
      <c r="H346" s="135">
        <v>0</v>
      </c>
    </row>
    <row r="347" spans="2:8" x14ac:dyDescent="0.25">
      <c r="B347" s="111">
        <v>343</v>
      </c>
      <c r="C347" s="111" t="s">
        <v>165</v>
      </c>
      <c r="D347" s="112">
        <v>0</v>
      </c>
      <c r="E347" s="112">
        <v>0</v>
      </c>
      <c r="F347" s="112">
        <f>F348</f>
        <v>0</v>
      </c>
      <c r="G347" s="113"/>
      <c r="H347" s="128"/>
    </row>
    <row r="348" spans="2:8" x14ac:dyDescent="0.25">
      <c r="B348" s="111">
        <v>3431</v>
      </c>
      <c r="C348" s="111" t="s">
        <v>91</v>
      </c>
      <c r="D348" s="112">
        <v>0</v>
      </c>
      <c r="E348" s="112">
        <v>0</v>
      </c>
      <c r="F348" s="112">
        <v>0</v>
      </c>
      <c r="G348" s="113"/>
      <c r="H348" s="128">
        <v>0</v>
      </c>
    </row>
    <row r="349" spans="2:8" x14ac:dyDescent="0.25">
      <c r="B349" s="216" t="s">
        <v>191</v>
      </c>
      <c r="C349" s="216"/>
      <c r="D349" s="123">
        <v>0</v>
      </c>
      <c r="E349" s="123">
        <v>0</v>
      </c>
      <c r="F349" s="123">
        <f t="shared" ref="F349" si="18">F350</f>
        <v>0</v>
      </c>
      <c r="G349" s="132">
        <v>0</v>
      </c>
      <c r="H349" s="133">
        <v>0</v>
      </c>
    </row>
    <row r="350" spans="2:8" x14ac:dyDescent="0.25">
      <c r="B350" s="124">
        <v>3</v>
      </c>
      <c r="C350" s="124" t="s">
        <v>3</v>
      </c>
      <c r="D350" s="125">
        <v>0</v>
      </c>
      <c r="E350" s="125">
        <v>0</v>
      </c>
      <c r="F350" s="125">
        <v>0</v>
      </c>
      <c r="G350" s="126">
        <v>0</v>
      </c>
      <c r="H350" s="127">
        <v>0</v>
      </c>
    </row>
    <row r="351" spans="2:8" x14ac:dyDescent="0.25">
      <c r="B351" s="124">
        <v>32</v>
      </c>
      <c r="C351" s="124" t="s">
        <v>9</v>
      </c>
      <c r="D351" s="125">
        <v>0</v>
      </c>
      <c r="E351" s="125">
        <v>0</v>
      </c>
      <c r="F351" s="125">
        <v>0</v>
      </c>
      <c r="G351" s="126">
        <v>0</v>
      </c>
      <c r="H351" s="127">
        <v>0</v>
      </c>
    </row>
    <row r="352" spans="2:8" x14ac:dyDescent="0.25">
      <c r="B352" s="111">
        <v>321</v>
      </c>
      <c r="C352" s="111" t="s">
        <v>163</v>
      </c>
      <c r="D352" s="112">
        <v>0</v>
      </c>
      <c r="E352" s="112">
        <v>0</v>
      </c>
      <c r="F352" s="112">
        <v>0</v>
      </c>
      <c r="G352" s="113"/>
      <c r="H352" s="128"/>
    </row>
    <row r="353" spans="2:8" x14ac:dyDescent="0.25">
      <c r="B353" s="111">
        <v>3213</v>
      </c>
      <c r="C353" s="111" t="s">
        <v>52</v>
      </c>
      <c r="D353" s="112">
        <v>0</v>
      </c>
      <c r="E353" s="112">
        <v>0</v>
      </c>
      <c r="F353" s="112">
        <v>0</v>
      </c>
      <c r="G353" s="113"/>
      <c r="H353" s="128"/>
    </row>
    <row r="354" spans="2:8" x14ac:dyDescent="0.25">
      <c r="B354" s="111">
        <v>324</v>
      </c>
      <c r="C354" s="111" t="s">
        <v>107</v>
      </c>
      <c r="D354" s="112">
        <v>0</v>
      </c>
      <c r="E354" s="112">
        <v>0</v>
      </c>
      <c r="F354" s="112">
        <v>0</v>
      </c>
      <c r="G354" s="113"/>
      <c r="H354" s="128"/>
    </row>
    <row r="355" spans="2:8" x14ac:dyDescent="0.25">
      <c r="B355" s="111">
        <v>3241</v>
      </c>
      <c r="C355" s="111" t="s">
        <v>107</v>
      </c>
      <c r="D355" s="112">
        <v>0</v>
      </c>
      <c r="E355" s="112">
        <v>0</v>
      </c>
      <c r="F355" s="112">
        <v>0</v>
      </c>
      <c r="G355" s="113"/>
      <c r="H355" s="128"/>
    </row>
    <row r="356" spans="2:8" x14ac:dyDescent="0.25">
      <c r="B356" s="111">
        <v>329</v>
      </c>
      <c r="C356" s="111" t="s">
        <v>87</v>
      </c>
      <c r="D356" s="112">
        <v>0</v>
      </c>
      <c r="E356" s="112">
        <v>0</v>
      </c>
      <c r="F356" s="112">
        <f>F357</f>
        <v>0</v>
      </c>
      <c r="G356" s="113"/>
      <c r="H356" s="128"/>
    </row>
    <row r="357" spans="2:8" x14ac:dyDescent="0.25">
      <c r="B357" s="111">
        <v>3299</v>
      </c>
      <c r="C357" s="111" t="s">
        <v>87</v>
      </c>
      <c r="D357" s="112">
        <v>0</v>
      </c>
      <c r="E357" s="112">
        <v>0</v>
      </c>
      <c r="F357" s="112">
        <v>0</v>
      </c>
      <c r="G357" s="113"/>
      <c r="H357" s="128"/>
    </row>
    <row r="358" spans="2:8" x14ac:dyDescent="0.25">
      <c r="B358" s="124">
        <v>34</v>
      </c>
      <c r="C358" s="124" t="s">
        <v>77</v>
      </c>
      <c r="D358" s="125">
        <v>0</v>
      </c>
      <c r="E358" s="125">
        <f t="shared" ref="E358:F359" si="19">E359</f>
        <v>0</v>
      </c>
      <c r="F358" s="125">
        <f t="shared" si="19"/>
        <v>0</v>
      </c>
      <c r="G358" s="134">
        <v>0</v>
      </c>
      <c r="H358" s="135">
        <v>0</v>
      </c>
    </row>
    <row r="359" spans="2:8" x14ac:dyDescent="0.25">
      <c r="B359" s="111">
        <v>343</v>
      </c>
      <c r="C359" s="111" t="s">
        <v>165</v>
      </c>
      <c r="D359" s="112">
        <v>0</v>
      </c>
      <c r="E359" s="112">
        <v>0</v>
      </c>
      <c r="F359" s="112">
        <f t="shared" si="19"/>
        <v>0</v>
      </c>
      <c r="G359" s="113"/>
      <c r="H359" s="128"/>
    </row>
    <row r="360" spans="2:8" x14ac:dyDescent="0.25">
      <c r="B360" s="111">
        <v>3431</v>
      </c>
      <c r="C360" s="111" t="s">
        <v>91</v>
      </c>
      <c r="D360" s="112">
        <v>0</v>
      </c>
      <c r="E360" s="112">
        <v>0</v>
      </c>
      <c r="F360" s="112">
        <v>0</v>
      </c>
      <c r="G360" s="113"/>
      <c r="H360" s="128"/>
    </row>
    <row r="361" spans="2:8" x14ac:dyDescent="0.25">
      <c r="B361" s="217" t="s">
        <v>216</v>
      </c>
      <c r="C361" s="218"/>
      <c r="D361" s="123">
        <v>0</v>
      </c>
      <c r="E361" s="123">
        <v>0</v>
      </c>
      <c r="F361" s="123">
        <v>0</v>
      </c>
      <c r="G361" s="132">
        <v>0</v>
      </c>
      <c r="H361" s="133">
        <v>0</v>
      </c>
    </row>
    <row r="362" spans="2:8" x14ac:dyDescent="0.25">
      <c r="B362" s="124">
        <v>3</v>
      </c>
      <c r="C362" s="124" t="s">
        <v>3</v>
      </c>
      <c r="D362" s="125">
        <v>0</v>
      </c>
      <c r="E362" s="125">
        <v>0</v>
      </c>
      <c r="F362" s="125">
        <v>0</v>
      </c>
      <c r="G362" s="126">
        <v>0</v>
      </c>
      <c r="H362" s="127">
        <v>0</v>
      </c>
    </row>
    <row r="363" spans="2:8" x14ac:dyDescent="0.25">
      <c r="B363" s="124">
        <v>32</v>
      </c>
      <c r="C363" s="124" t="s">
        <v>9</v>
      </c>
      <c r="D363" s="125">
        <v>0</v>
      </c>
      <c r="E363" s="125">
        <v>0</v>
      </c>
      <c r="F363" s="125">
        <v>0</v>
      </c>
      <c r="G363" s="126">
        <v>0</v>
      </c>
      <c r="H363" s="127">
        <v>0</v>
      </c>
    </row>
    <row r="364" spans="2:8" x14ac:dyDescent="0.25">
      <c r="B364" s="124">
        <v>323</v>
      </c>
      <c r="C364" s="124" t="s">
        <v>89</v>
      </c>
      <c r="D364" s="125">
        <v>0</v>
      </c>
      <c r="E364" s="125">
        <v>0</v>
      </c>
      <c r="F364" s="125">
        <v>0</v>
      </c>
      <c r="G364" s="126"/>
      <c r="H364" s="127"/>
    </row>
    <row r="365" spans="2:8" x14ac:dyDescent="0.25">
      <c r="B365" s="156">
        <v>3233</v>
      </c>
      <c r="C365" s="156" t="s">
        <v>206</v>
      </c>
      <c r="D365" s="155">
        <v>0</v>
      </c>
      <c r="E365" s="155">
        <v>0</v>
      </c>
      <c r="F365" s="155">
        <v>0</v>
      </c>
      <c r="G365" s="157"/>
      <c r="H365" s="158"/>
    </row>
    <row r="366" spans="2:8" x14ac:dyDescent="0.25">
      <c r="B366" s="111">
        <v>3239</v>
      </c>
      <c r="C366" s="111" t="s">
        <v>64</v>
      </c>
      <c r="D366" s="112">
        <v>0</v>
      </c>
      <c r="E366" s="112">
        <v>0</v>
      </c>
      <c r="F366" s="112">
        <v>0</v>
      </c>
      <c r="G366" s="113">
        <v>0</v>
      </c>
      <c r="H366" s="128"/>
    </row>
    <row r="367" spans="2:8" x14ac:dyDescent="0.25">
      <c r="B367" s="217" t="s">
        <v>217</v>
      </c>
      <c r="C367" s="218"/>
      <c r="D367" s="123">
        <v>0</v>
      </c>
      <c r="E367" s="123">
        <f>E368</f>
        <v>0</v>
      </c>
      <c r="F367" s="123">
        <v>0</v>
      </c>
      <c r="G367" s="132">
        <v>0</v>
      </c>
      <c r="H367" s="133">
        <v>0</v>
      </c>
    </row>
    <row r="368" spans="2:8" x14ac:dyDescent="0.25">
      <c r="B368" s="124">
        <v>3</v>
      </c>
      <c r="C368" s="124" t="s">
        <v>3</v>
      </c>
      <c r="D368" s="125">
        <v>0</v>
      </c>
      <c r="E368" s="125">
        <f t="shared" ref="E368:F369" si="20">E369</f>
        <v>0</v>
      </c>
      <c r="F368" s="125">
        <f t="shared" si="20"/>
        <v>0</v>
      </c>
      <c r="G368" s="126">
        <v>0</v>
      </c>
      <c r="H368" s="127">
        <v>0</v>
      </c>
    </row>
    <row r="369" spans="2:8" x14ac:dyDescent="0.25">
      <c r="B369" s="124">
        <v>32</v>
      </c>
      <c r="C369" s="124" t="s">
        <v>9</v>
      </c>
      <c r="D369" s="125">
        <v>0</v>
      </c>
      <c r="E369" s="125"/>
      <c r="F369" s="125">
        <f t="shared" si="20"/>
        <v>0</v>
      </c>
      <c r="G369" s="126">
        <v>0</v>
      </c>
      <c r="H369" s="127">
        <v>0</v>
      </c>
    </row>
    <row r="370" spans="2:8" x14ac:dyDescent="0.25">
      <c r="B370" s="111">
        <v>321</v>
      </c>
      <c r="C370" s="111" t="s">
        <v>163</v>
      </c>
      <c r="D370" s="112">
        <v>0</v>
      </c>
      <c r="E370" s="112">
        <v>0</v>
      </c>
      <c r="F370" s="112">
        <v>0</v>
      </c>
      <c r="G370" s="113"/>
      <c r="H370" s="128"/>
    </row>
    <row r="371" spans="2:8" x14ac:dyDescent="0.25">
      <c r="B371" s="130"/>
      <c r="C371" s="131"/>
      <c r="D371" s="112">
        <v>0</v>
      </c>
      <c r="E371" s="112">
        <v>0</v>
      </c>
      <c r="F371" s="112">
        <v>0</v>
      </c>
      <c r="G371" s="113"/>
      <c r="H371" s="128"/>
    </row>
    <row r="372" spans="2:8" x14ac:dyDescent="0.25">
      <c r="B372" s="214" t="s">
        <v>192</v>
      </c>
      <c r="C372" s="215"/>
      <c r="D372" s="109">
        <v>1532.95</v>
      </c>
      <c r="E372" s="109">
        <f t="shared" ref="E372:E373" si="21">E373</f>
        <v>1532.95</v>
      </c>
      <c r="F372" s="109">
        <v>1532.95</v>
      </c>
      <c r="G372" s="110">
        <f t="shared" si="16"/>
        <v>100</v>
      </c>
      <c r="H372" s="122">
        <f t="shared" ref="H372:H373" si="22">(F373/E373)*100</f>
        <v>100</v>
      </c>
    </row>
    <row r="373" spans="2:8" x14ac:dyDescent="0.25">
      <c r="B373" s="216" t="s">
        <v>230</v>
      </c>
      <c r="C373" s="216"/>
      <c r="D373" s="123">
        <v>1532.95</v>
      </c>
      <c r="E373" s="123">
        <f t="shared" si="21"/>
        <v>1532.95</v>
      </c>
      <c r="F373" s="123">
        <v>1532.95</v>
      </c>
      <c r="G373" s="132">
        <f>(F373/D373)*100</f>
        <v>100</v>
      </c>
      <c r="H373" s="133">
        <f t="shared" si="22"/>
        <v>100</v>
      </c>
    </row>
    <row r="374" spans="2:8" x14ac:dyDescent="0.25">
      <c r="B374" s="124">
        <v>3</v>
      </c>
      <c r="C374" s="124" t="s">
        <v>3</v>
      </c>
      <c r="D374" s="125">
        <v>1532.95</v>
      </c>
      <c r="E374" s="125">
        <f>E375</f>
        <v>1532.95</v>
      </c>
      <c r="F374" s="125">
        <v>1532.95</v>
      </c>
      <c r="G374" s="126">
        <f t="shared" si="16"/>
        <v>100</v>
      </c>
      <c r="H374" s="127">
        <f>(F374/E374)*100</f>
        <v>100</v>
      </c>
    </row>
    <row r="375" spans="2:8" x14ac:dyDescent="0.25">
      <c r="B375" s="124">
        <v>32</v>
      </c>
      <c r="C375" s="124" t="s">
        <v>9</v>
      </c>
      <c r="D375" s="125">
        <v>1532.95</v>
      </c>
      <c r="E375" s="125">
        <v>1532.95</v>
      </c>
      <c r="F375" s="125">
        <v>1532.95</v>
      </c>
      <c r="G375" s="126">
        <f t="shared" si="16"/>
        <v>100</v>
      </c>
      <c r="H375" s="127">
        <f>(F375/E375)*100</f>
        <v>100</v>
      </c>
    </row>
    <row r="376" spans="2:8" x14ac:dyDescent="0.25">
      <c r="B376" s="111">
        <v>323</v>
      </c>
      <c r="C376" s="111" t="s">
        <v>89</v>
      </c>
      <c r="D376" s="112">
        <v>1532.95</v>
      </c>
      <c r="E376" s="112">
        <v>1532.95</v>
      </c>
      <c r="F376" s="112">
        <v>0</v>
      </c>
      <c r="G376" s="113"/>
      <c r="H376" s="128"/>
    </row>
    <row r="377" spans="2:8" x14ac:dyDescent="0.25">
      <c r="B377" s="111">
        <v>3238</v>
      </c>
      <c r="C377" s="111" t="s">
        <v>63</v>
      </c>
      <c r="D377" s="112">
        <v>1532.95</v>
      </c>
      <c r="E377" s="112">
        <v>1532.95</v>
      </c>
      <c r="F377" s="112">
        <v>0</v>
      </c>
      <c r="G377" s="113"/>
      <c r="H377" s="128"/>
    </row>
    <row r="378" spans="2:8" x14ac:dyDescent="0.25">
      <c r="B378" s="111"/>
      <c r="C378" s="111"/>
      <c r="D378" s="112">
        <v>0</v>
      </c>
      <c r="E378" s="112">
        <v>0</v>
      </c>
      <c r="F378" s="112">
        <f>F379</f>
        <v>0</v>
      </c>
      <c r="G378" s="113"/>
      <c r="H378" s="128"/>
    </row>
    <row r="379" spans="2:8" x14ac:dyDescent="0.25">
      <c r="B379" s="111"/>
      <c r="C379" s="111"/>
      <c r="D379" s="112">
        <v>0</v>
      </c>
      <c r="E379" s="112">
        <v>0</v>
      </c>
      <c r="F379" s="112">
        <v>0</v>
      </c>
      <c r="G379" s="113"/>
      <c r="H379" s="128"/>
    </row>
    <row r="380" spans="2:8" x14ac:dyDescent="0.25">
      <c r="B380" s="214" t="s">
        <v>194</v>
      </c>
      <c r="C380" s="215"/>
      <c r="D380" s="109">
        <v>50</v>
      </c>
      <c r="E380" s="109">
        <v>70</v>
      </c>
      <c r="F380" s="109">
        <v>70</v>
      </c>
      <c r="G380" s="110">
        <v>0</v>
      </c>
      <c r="H380" s="122">
        <f>(F380/E380)*100</f>
        <v>100</v>
      </c>
    </row>
    <row r="381" spans="2:8" x14ac:dyDescent="0.25">
      <c r="B381" s="216" t="s">
        <v>229</v>
      </c>
      <c r="C381" s="216"/>
      <c r="D381" s="123">
        <v>50</v>
      </c>
      <c r="E381" s="123">
        <v>70</v>
      </c>
      <c r="F381" s="123">
        <v>70</v>
      </c>
      <c r="G381" s="132">
        <v>0</v>
      </c>
      <c r="H381" s="133">
        <f>(F381/E381)*100</f>
        <v>100</v>
      </c>
    </row>
    <row r="382" spans="2:8" x14ac:dyDescent="0.25">
      <c r="B382" s="124">
        <v>3</v>
      </c>
      <c r="C382" s="124" t="s">
        <v>3</v>
      </c>
      <c r="D382" s="125">
        <v>50</v>
      </c>
      <c r="E382" s="125">
        <v>70</v>
      </c>
      <c r="F382" s="125">
        <v>70</v>
      </c>
      <c r="G382" s="126">
        <v>0</v>
      </c>
      <c r="H382" s="127">
        <f>(F382/E382)*100</f>
        <v>100</v>
      </c>
    </row>
    <row r="383" spans="2:8" x14ac:dyDescent="0.25">
      <c r="B383" s="124">
        <v>32</v>
      </c>
      <c r="C383" s="124" t="s">
        <v>9</v>
      </c>
      <c r="D383" s="125">
        <v>50</v>
      </c>
      <c r="E383" s="125">
        <v>70</v>
      </c>
      <c r="F383" s="125">
        <v>70</v>
      </c>
      <c r="G383" s="126">
        <v>0</v>
      </c>
      <c r="H383" s="127">
        <f>(F383/E383)*100</f>
        <v>100</v>
      </c>
    </row>
    <row r="384" spans="2:8" x14ac:dyDescent="0.25">
      <c r="B384" s="111">
        <v>329</v>
      </c>
      <c r="C384" s="111" t="s">
        <v>87</v>
      </c>
      <c r="D384" s="112">
        <v>50</v>
      </c>
      <c r="E384" s="112">
        <v>0</v>
      </c>
      <c r="F384" s="112">
        <v>70</v>
      </c>
      <c r="G384" s="113"/>
      <c r="H384" s="128"/>
    </row>
    <row r="385" spans="2:8" x14ac:dyDescent="0.25">
      <c r="B385" s="111">
        <v>3291</v>
      </c>
      <c r="C385" s="111" t="s">
        <v>172</v>
      </c>
      <c r="D385" s="112">
        <v>50</v>
      </c>
      <c r="E385" s="112">
        <v>0</v>
      </c>
      <c r="F385" s="112">
        <v>0</v>
      </c>
      <c r="G385" s="113"/>
      <c r="H385" s="128"/>
    </row>
    <row r="386" spans="2:8" x14ac:dyDescent="0.25">
      <c r="B386" s="111">
        <v>3293</v>
      </c>
      <c r="C386" s="111" t="s">
        <v>83</v>
      </c>
      <c r="D386" s="112">
        <f>D387</f>
        <v>0</v>
      </c>
      <c r="E386" s="112">
        <v>0</v>
      </c>
      <c r="F386" s="112">
        <v>0</v>
      </c>
      <c r="G386" s="113"/>
      <c r="H386" s="128"/>
    </row>
    <row r="387" spans="2:8" x14ac:dyDescent="0.25">
      <c r="B387" s="111">
        <v>3299</v>
      </c>
      <c r="C387" s="111" t="s">
        <v>87</v>
      </c>
      <c r="D387" s="112">
        <v>0</v>
      </c>
      <c r="E387" s="112">
        <v>0</v>
      </c>
      <c r="F387" s="112">
        <v>0</v>
      </c>
      <c r="G387" s="113"/>
      <c r="H387" s="128"/>
    </row>
    <row r="388" spans="2:8" x14ac:dyDescent="0.25">
      <c r="B388" s="153" t="s">
        <v>275</v>
      </c>
      <c r="C388" s="152"/>
      <c r="D388" s="109">
        <v>0</v>
      </c>
      <c r="E388" s="109">
        <v>52500</v>
      </c>
      <c r="F388" s="109">
        <v>53373.599999999999</v>
      </c>
      <c r="G388" s="110"/>
      <c r="H388" s="122">
        <v>101.7</v>
      </c>
    </row>
    <row r="389" spans="2:8" x14ac:dyDescent="0.25">
      <c r="B389" s="153" t="s">
        <v>193</v>
      </c>
      <c r="C389" s="152"/>
      <c r="D389" s="109">
        <v>0</v>
      </c>
      <c r="E389" s="109">
        <v>21800</v>
      </c>
      <c r="F389" s="109">
        <v>21800</v>
      </c>
      <c r="G389" s="110"/>
      <c r="H389" s="122"/>
    </row>
    <row r="390" spans="2:8" x14ac:dyDescent="0.25">
      <c r="B390" s="130">
        <v>3</v>
      </c>
      <c r="C390" s="131" t="s">
        <v>3</v>
      </c>
      <c r="D390" s="112">
        <v>0</v>
      </c>
      <c r="E390" s="112">
        <v>0</v>
      </c>
      <c r="F390" s="112">
        <v>0</v>
      </c>
      <c r="G390" s="113"/>
      <c r="H390" s="128"/>
    </row>
    <row r="391" spans="2:8" x14ac:dyDescent="0.25">
      <c r="B391" s="130">
        <v>32</v>
      </c>
      <c r="C391" s="131" t="s">
        <v>9</v>
      </c>
      <c r="D391" s="112">
        <v>0</v>
      </c>
      <c r="E391" s="112">
        <v>0</v>
      </c>
      <c r="F391" s="112">
        <v>0</v>
      </c>
      <c r="G391" s="113"/>
      <c r="H391" s="128"/>
    </row>
    <row r="392" spans="2:8" x14ac:dyDescent="0.25">
      <c r="B392" s="130">
        <v>3222</v>
      </c>
      <c r="C392" s="131" t="s">
        <v>214</v>
      </c>
      <c r="D392" s="112">
        <v>0</v>
      </c>
      <c r="E392" s="112">
        <v>0</v>
      </c>
      <c r="F392" s="112">
        <v>0</v>
      </c>
      <c r="G392" s="113"/>
      <c r="H392" s="128"/>
    </row>
    <row r="393" spans="2:8" x14ac:dyDescent="0.25">
      <c r="B393" s="153" t="s">
        <v>276</v>
      </c>
      <c r="C393" s="152"/>
      <c r="D393" s="109">
        <v>0</v>
      </c>
      <c r="E393" s="109">
        <v>0</v>
      </c>
      <c r="F393" s="109">
        <v>400</v>
      </c>
      <c r="G393" s="110"/>
      <c r="H393" s="122"/>
    </row>
    <row r="394" spans="2:8" x14ac:dyDescent="0.25">
      <c r="B394" s="130">
        <v>3</v>
      </c>
      <c r="C394" s="131" t="s">
        <v>3</v>
      </c>
      <c r="D394" s="112">
        <v>0</v>
      </c>
      <c r="E394" s="112">
        <v>0</v>
      </c>
      <c r="F394" s="112">
        <v>0</v>
      </c>
      <c r="G394" s="113"/>
      <c r="H394" s="128"/>
    </row>
    <row r="395" spans="2:8" x14ac:dyDescent="0.25">
      <c r="B395" s="130">
        <v>32</v>
      </c>
      <c r="C395" s="131" t="s">
        <v>9</v>
      </c>
      <c r="D395" s="112">
        <v>0</v>
      </c>
      <c r="E395" s="112">
        <v>0</v>
      </c>
      <c r="F395" s="112">
        <v>0</v>
      </c>
      <c r="G395" s="113"/>
      <c r="H395" s="128"/>
    </row>
    <row r="396" spans="2:8" x14ac:dyDescent="0.25">
      <c r="B396" s="130">
        <v>3222</v>
      </c>
      <c r="C396" s="131" t="s">
        <v>214</v>
      </c>
      <c r="D396" s="112">
        <v>0</v>
      </c>
      <c r="E396" s="112">
        <v>0</v>
      </c>
      <c r="F396" s="112">
        <v>0</v>
      </c>
      <c r="G396" s="113"/>
      <c r="H396" s="128"/>
    </row>
    <row r="397" spans="2:8" x14ac:dyDescent="0.25">
      <c r="B397" s="153" t="s">
        <v>277</v>
      </c>
      <c r="C397" s="154" t="s">
        <v>278</v>
      </c>
      <c r="D397" s="109">
        <v>0</v>
      </c>
      <c r="E397" s="109">
        <v>30700</v>
      </c>
      <c r="F397" s="109">
        <v>30700</v>
      </c>
      <c r="G397" s="110"/>
      <c r="H397" s="122"/>
    </row>
    <row r="398" spans="2:8" x14ac:dyDescent="0.25">
      <c r="B398" s="130">
        <v>3</v>
      </c>
      <c r="C398" s="131" t="s">
        <v>3</v>
      </c>
      <c r="D398" s="112">
        <v>0</v>
      </c>
      <c r="E398" s="112">
        <v>0</v>
      </c>
      <c r="F398" s="112">
        <v>0</v>
      </c>
      <c r="G398" s="113"/>
      <c r="H398" s="128"/>
    </row>
    <row r="399" spans="2:8" x14ac:dyDescent="0.25">
      <c r="B399" s="130">
        <v>32</v>
      </c>
      <c r="C399" s="131" t="s">
        <v>9</v>
      </c>
      <c r="D399" s="112">
        <v>0</v>
      </c>
      <c r="E399" s="112">
        <v>0</v>
      </c>
      <c r="F399" s="112">
        <v>0</v>
      </c>
      <c r="G399" s="113"/>
      <c r="H399" s="128"/>
    </row>
    <row r="400" spans="2:8" x14ac:dyDescent="0.25">
      <c r="B400" s="130">
        <v>3222</v>
      </c>
      <c r="C400" s="131" t="s">
        <v>214</v>
      </c>
      <c r="D400" s="112">
        <v>0</v>
      </c>
      <c r="E400" s="155">
        <v>0</v>
      </c>
      <c r="F400" s="112">
        <v>0</v>
      </c>
      <c r="G400" s="113"/>
      <c r="H400" s="128"/>
    </row>
    <row r="401" spans="2:8" x14ac:dyDescent="0.25">
      <c r="B401" s="153" t="s">
        <v>266</v>
      </c>
      <c r="C401" s="154" t="s">
        <v>267</v>
      </c>
      <c r="D401" s="109">
        <v>0</v>
      </c>
      <c r="E401" s="109">
        <v>0</v>
      </c>
      <c r="F401" s="109">
        <v>473.6</v>
      </c>
      <c r="G401" s="110"/>
      <c r="H401" s="122"/>
    </row>
    <row r="402" spans="2:8" x14ac:dyDescent="0.25">
      <c r="B402" s="130">
        <v>3</v>
      </c>
      <c r="C402" s="131" t="s">
        <v>3</v>
      </c>
      <c r="D402" s="112">
        <v>0</v>
      </c>
      <c r="E402" s="112">
        <v>0</v>
      </c>
      <c r="F402" s="112">
        <v>0</v>
      </c>
      <c r="G402" s="113"/>
      <c r="H402" s="128"/>
    </row>
    <row r="403" spans="2:8" x14ac:dyDescent="0.25">
      <c r="B403" s="130">
        <v>32</v>
      </c>
      <c r="C403" s="131" t="s">
        <v>9</v>
      </c>
      <c r="D403" s="112">
        <v>0</v>
      </c>
      <c r="E403" s="112">
        <v>0</v>
      </c>
      <c r="F403" s="112">
        <v>0</v>
      </c>
      <c r="G403" s="113"/>
      <c r="H403" s="128"/>
    </row>
    <row r="404" spans="2:8" x14ac:dyDescent="0.25">
      <c r="B404" s="130">
        <v>3222</v>
      </c>
      <c r="C404" s="131" t="s">
        <v>214</v>
      </c>
      <c r="D404" s="112">
        <v>0</v>
      </c>
      <c r="E404" s="112">
        <v>0</v>
      </c>
      <c r="F404" s="112">
        <v>0</v>
      </c>
      <c r="G404" s="113"/>
      <c r="H404" s="128"/>
    </row>
    <row r="405" spans="2:8" x14ac:dyDescent="0.25">
      <c r="B405" s="130"/>
      <c r="C405" s="131"/>
      <c r="D405" s="112">
        <v>0</v>
      </c>
      <c r="E405" s="112">
        <v>0</v>
      </c>
      <c r="F405" s="112">
        <v>0</v>
      </c>
      <c r="G405" s="113"/>
      <c r="H405" s="128"/>
    </row>
    <row r="406" spans="2:8" x14ac:dyDescent="0.25">
      <c r="B406" s="214" t="s">
        <v>195</v>
      </c>
      <c r="C406" s="215"/>
      <c r="D406" s="109">
        <v>950.38</v>
      </c>
      <c r="E406" s="109">
        <v>878.28</v>
      </c>
      <c r="F406" s="109">
        <v>878.28</v>
      </c>
      <c r="G406" s="110">
        <v>0</v>
      </c>
      <c r="H406" s="122">
        <f>(F406/E406)*100</f>
        <v>100</v>
      </c>
    </row>
    <row r="407" spans="2:8" x14ac:dyDescent="0.25">
      <c r="B407" s="216" t="s">
        <v>196</v>
      </c>
      <c r="C407" s="216"/>
      <c r="D407" s="123">
        <v>931.5</v>
      </c>
      <c r="E407" s="123">
        <v>878.28</v>
      </c>
      <c r="F407" s="123">
        <v>878.28</v>
      </c>
      <c r="G407" s="132">
        <v>0</v>
      </c>
      <c r="H407" s="133">
        <f>(F407/E407)*100</f>
        <v>100</v>
      </c>
    </row>
    <row r="408" spans="2:8" x14ac:dyDescent="0.25">
      <c r="B408" s="124">
        <v>3</v>
      </c>
      <c r="C408" s="124" t="s">
        <v>3</v>
      </c>
      <c r="D408" s="125">
        <v>931.5</v>
      </c>
      <c r="E408" s="125">
        <v>878.28</v>
      </c>
      <c r="F408" s="125">
        <v>878.28</v>
      </c>
      <c r="G408" s="126">
        <v>0</v>
      </c>
      <c r="H408" s="127">
        <f>(F408/E408)*100</f>
        <v>100</v>
      </c>
    </row>
    <row r="409" spans="2:8" x14ac:dyDescent="0.25">
      <c r="B409" s="124">
        <v>38</v>
      </c>
      <c r="C409" s="124" t="s">
        <v>231</v>
      </c>
      <c r="D409" s="125">
        <v>931.5</v>
      </c>
      <c r="E409" s="125">
        <v>878.28</v>
      </c>
      <c r="F409" s="125">
        <v>878.28</v>
      </c>
      <c r="G409" s="126">
        <v>0</v>
      </c>
      <c r="H409" s="127">
        <f>(F409/E409)*100</f>
        <v>100</v>
      </c>
    </row>
    <row r="410" spans="2:8" x14ac:dyDescent="0.25">
      <c r="B410" s="111">
        <v>381</v>
      </c>
      <c r="C410" s="111" t="s">
        <v>43</v>
      </c>
      <c r="D410" s="112">
        <v>931.5</v>
      </c>
      <c r="E410" s="112">
        <v>0</v>
      </c>
      <c r="F410" s="112">
        <v>0</v>
      </c>
      <c r="G410" s="113"/>
      <c r="H410" s="128"/>
    </row>
    <row r="411" spans="2:8" x14ac:dyDescent="0.25">
      <c r="B411" s="111">
        <v>3812</v>
      </c>
      <c r="C411" s="111" t="s">
        <v>97</v>
      </c>
      <c r="D411" s="112">
        <v>931.5</v>
      </c>
      <c r="E411" s="112">
        <v>0</v>
      </c>
      <c r="F411" s="112">
        <v>0</v>
      </c>
      <c r="G411" s="113"/>
      <c r="H411" s="128"/>
    </row>
    <row r="412" spans="2:8" x14ac:dyDescent="0.25">
      <c r="B412" s="167" t="s">
        <v>232</v>
      </c>
      <c r="C412" s="168"/>
      <c r="D412" s="123">
        <v>18.88</v>
      </c>
      <c r="E412" s="123">
        <v>0</v>
      </c>
      <c r="F412" s="123">
        <v>0</v>
      </c>
      <c r="G412" s="132"/>
      <c r="H412" s="133"/>
    </row>
    <row r="413" spans="2:8" x14ac:dyDescent="0.25">
      <c r="B413" s="124">
        <v>3</v>
      </c>
      <c r="C413" s="124" t="s">
        <v>3</v>
      </c>
      <c r="D413" s="125">
        <v>18.88</v>
      </c>
      <c r="E413" s="125">
        <v>0</v>
      </c>
      <c r="F413" s="125">
        <v>0</v>
      </c>
      <c r="G413" s="126"/>
      <c r="H413" s="127"/>
    </row>
    <row r="414" spans="2:8" x14ac:dyDescent="0.25">
      <c r="B414" s="130">
        <v>38</v>
      </c>
      <c r="C414" s="131" t="s">
        <v>231</v>
      </c>
      <c r="D414" s="112">
        <v>18.88</v>
      </c>
      <c r="E414" s="112">
        <v>0</v>
      </c>
      <c r="F414" s="112">
        <v>0</v>
      </c>
      <c r="G414" s="113"/>
      <c r="H414" s="128"/>
    </row>
    <row r="415" spans="2:8" x14ac:dyDescent="0.25">
      <c r="B415" s="130">
        <v>3812</v>
      </c>
      <c r="C415" s="131" t="s">
        <v>97</v>
      </c>
      <c r="D415" s="112">
        <v>18.88</v>
      </c>
      <c r="E415" s="112">
        <v>0</v>
      </c>
      <c r="F415" s="112">
        <v>0</v>
      </c>
      <c r="G415" s="113"/>
      <c r="H415" s="128"/>
    </row>
    <row r="416" spans="2:8" x14ac:dyDescent="0.25">
      <c r="B416" s="214" t="s">
        <v>197</v>
      </c>
      <c r="C416" s="215"/>
      <c r="D416" s="109">
        <v>14386.43</v>
      </c>
      <c r="E416" s="109">
        <v>61017.82</v>
      </c>
      <c r="F416" s="109">
        <v>58203.15</v>
      </c>
      <c r="G416" s="110">
        <f>(F416/D416)*100</f>
        <v>404.56979250585448</v>
      </c>
      <c r="H416" s="122">
        <f>(F416/E416)*100</f>
        <v>95.387134446953368</v>
      </c>
    </row>
    <row r="417" spans="2:8" x14ac:dyDescent="0.25">
      <c r="B417" s="216" t="s">
        <v>193</v>
      </c>
      <c r="C417" s="216"/>
      <c r="D417" s="123">
        <v>14386.43</v>
      </c>
      <c r="E417" s="123">
        <v>61017.82</v>
      </c>
      <c r="F417" s="123">
        <v>58203.15</v>
      </c>
      <c r="G417" s="132">
        <f>(F417/D417)*100</f>
        <v>404.56979250585448</v>
      </c>
      <c r="H417" s="133">
        <f>(F417/E417)*100</f>
        <v>95.387134446953368</v>
      </c>
    </row>
    <row r="418" spans="2:8" x14ac:dyDescent="0.25">
      <c r="B418" s="124">
        <v>3</v>
      </c>
      <c r="C418" s="124" t="s">
        <v>3</v>
      </c>
      <c r="D418" s="125">
        <v>14386.43</v>
      </c>
      <c r="E418" s="125">
        <v>61017.82</v>
      </c>
      <c r="F418" s="125">
        <v>58203.15</v>
      </c>
      <c r="G418" s="126">
        <f>(F418/D418)*100</f>
        <v>404.56979250585448</v>
      </c>
      <c r="H418" s="127">
        <f>(F418/E418)*100</f>
        <v>95.387134446953368</v>
      </c>
    </row>
    <row r="419" spans="2:8" x14ac:dyDescent="0.25">
      <c r="B419" s="124">
        <v>31</v>
      </c>
      <c r="C419" s="124" t="s">
        <v>4</v>
      </c>
      <c r="D419" s="125">
        <v>12030.7</v>
      </c>
      <c r="E419" s="125">
        <v>58591.82</v>
      </c>
      <c r="F419" s="125">
        <v>56498.15</v>
      </c>
      <c r="G419" s="126">
        <f>(F419/D419)*100</f>
        <v>469.61648116900926</v>
      </c>
      <c r="H419" s="127">
        <f>(F419/E419)*100</f>
        <v>96.426685499784782</v>
      </c>
    </row>
    <row r="420" spans="2:8" x14ac:dyDescent="0.25">
      <c r="B420" s="129">
        <v>3111</v>
      </c>
      <c r="C420" s="129" t="s">
        <v>17</v>
      </c>
      <c r="D420" s="116">
        <v>7722</v>
      </c>
      <c r="E420" s="116">
        <v>0</v>
      </c>
      <c r="F420" s="116">
        <v>42316.800000000003</v>
      </c>
      <c r="G420" s="113"/>
      <c r="H420" s="128"/>
    </row>
    <row r="421" spans="2:8" x14ac:dyDescent="0.25">
      <c r="B421" s="111">
        <v>312</v>
      </c>
      <c r="C421" s="111" t="s">
        <v>47</v>
      </c>
      <c r="D421" s="112">
        <v>3034.56</v>
      </c>
      <c r="E421" s="112">
        <v>0</v>
      </c>
      <c r="F421" s="112">
        <v>5600</v>
      </c>
      <c r="G421" s="113"/>
      <c r="H421" s="128"/>
    </row>
    <row r="422" spans="2:8" x14ac:dyDescent="0.25">
      <c r="B422" s="111">
        <v>3121</v>
      </c>
      <c r="C422" s="111" t="s">
        <v>47</v>
      </c>
      <c r="D422" s="112">
        <v>3034.56</v>
      </c>
      <c r="E422" s="112">
        <v>0</v>
      </c>
      <c r="F422" s="112">
        <v>5600</v>
      </c>
      <c r="G422" s="113"/>
      <c r="H422" s="128"/>
    </row>
    <row r="423" spans="2:8" x14ac:dyDescent="0.25">
      <c r="B423" s="111">
        <v>3132</v>
      </c>
      <c r="C423" s="111" t="s">
        <v>237</v>
      </c>
      <c r="D423" s="112">
        <v>1274.1400000000001</v>
      </c>
      <c r="E423" s="112">
        <v>0</v>
      </c>
      <c r="F423" s="112">
        <v>8481.35</v>
      </c>
      <c r="G423" s="113"/>
      <c r="H423" s="128"/>
    </row>
    <row r="424" spans="2:8" x14ac:dyDescent="0.25">
      <c r="B424" s="136">
        <v>32</v>
      </c>
      <c r="C424" s="136" t="s">
        <v>9</v>
      </c>
      <c r="D424" s="137">
        <v>2355.73</v>
      </c>
      <c r="E424" s="137">
        <v>2426</v>
      </c>
      <c r="F424" s="137">
        <v>1705</v>
      </c>
      <c r="G424" s="134">
        <v>0</v>
      </c>
      <c r="H424" s="135"/>
    </row>
    <row r="425" spans="2:8" x14ac:dyDescent="0.25">
      <c r="B425" s="111">
        <v>321</v>
      </c>
      <c r="C425" s="111" t="s">
        <v>18</v>
      </c>
      <c r="D425" s="112">
        <v>1942.73</v>
      </c>
      <c r="E425" s="112">
        <v>0</v>
      </c>
      <c r="F425" s="112">
        <v>30</v>
      </c>
      <c r="G425" s="113"/>
      <c r="H425" s="128"/>
    </row>
    <row r="426" spans="2:8" x14ac:dyDescent="0.25">
      <c r="B426" s="111">
        <v>3211</v>
      </c>
      <c r="C426" s="111" t="s">
        <v>19</v>
      </c>
      <c r="D426" s="112">
        <v>0</v>
      </c>
      <c r="E426" s="112">
        <v>0</v>
      </c>
      <c r="F426" s="112">
        <v>30</v>
      </c>
      <c r="G426" s="113"/>
      <c r="H426" s="128"/>
    </row>
    <row r="427" spans="2:8" x14ac:dyDescent="0.25">
      <c r="B427" s="111">
        <v>3212</v>
      </c>
      <c r="C427" s="111" t="s">
        <v>198</v>
      </c>
      <c r="D427" s="112">
        <v>1942.73</v>
      </c>
      <c r="E427" s="112">
        <v>0</v>
      </c>
      <c r="F427" s="112">
        <v>1675</v>
      </c>
      <c r="G427" s="113"/>
      <c r="H427" s="128"/>
    </row>
    <row r="428" spans="2:8" x14ac:dyDescent="0.25">
      <c r="B428" s="111">
        <v>323</v>
      </c>
      <c r="C428" s="111" t="s">
        <v>89</v>
      </c>
      <c r="D428" s="112">
        <v>413</v>
      </c>
      <c r="E428" s="112">
        <v>0</v>
      </c>
      <c r="F428" s="112">
        <v>1675</v>
      </c>
      <c r="G428" s="113"/>
      <c r="H428" s="128"/>
    </row>
    <row r="429" spans="2:8" x14ac:dyDescent="0.25">
      <c r="B429" s="111">
        <v>3236</v>
      </c>
      <c r="C429" s="111" t="s">
        <v>218</v>
      </c>
      <c r="D429" s="112">
        <v>413</v>
      </c>
      <c r="E429" s="112">
        <v>0</v>
      </c>
      <c r="F429" s="112">
        <v>0</v>
      </c>
      <c r="G429" s="113"/>
      <c r="H429" s="128"/>
    </row>
    <row r="430" spans="2:8" x14ac:dyDescent="0.25">
      <c r="B430" s="214" t="s">
        <v>259</v>
      </c>
      <c r="C430" s="215"/>
      <c r="D430" s="109">
        <v>0</v>
      </c>
      <c r="E430" s="109">
        <v>40000</v>
      </c>
      <c r="F430" s="109">
        <v>0</v>
      </c>
      <c r="G430" s="110"/>
      <c r="H430" s="122">
        <v>0</v>
      </c>
    </row>
    <row r="431" spans="2:8" x14ac:dyDescent="0.25">
      <c r="B431" s="216" t="s">
        <v>193</v>
      </c>
      <c r="C431" s="216"/>
      <c r="D431" s="123">
        <v>0</v>
      </c>
      <c r="E431" s="123">
        <v>25000</v>
      </c>
      <c r="F431" s="123">
        <v>0</v>
      </c>
      <c r="G431" s="132"/>
      <c r="H431" s="133">
        <v>0</v>
      </c>
    </row>
    <row r="432" spans="2:8" x14ac:dyDescent="0.25">
      <c r="B432" s="124">
        <v>4</v>
      </c>
      <c r="C432" s="124" t="s">
        <v>3</v>
      </c>
      <c r="D432" s="125">
        <v>0</v>
      </c>
      <c r="E432" s="125">
        <v>25000</v>
      </c>
      <c r="F432" s="125">
        <v>0</v>
      </c>
      <c r="G432" s="126"/>
      <c r="H432" s="127">
        <v>0</v>
      </c>
    </row>
    <row r="433" spans="2:8" x14ac:dyDescent="0.25">
      <c r="B433" s="124">
        <v>45</v>
      </c>
      <c r="C433" s="124" t="s">
        <v>116</v>
      </c>
      <c r="D433" s="125">
        <v>0</v>
      </c>
      <c r="E433" s="125">
        <v>25000</v>
      </c>
      <c r="F433" s="125">
        <v>0</v>
      </c>
      <c r="G433" s="126"/>
      <c r="H433" s="127">
        <v>0</v>
      </c>
    </row>
    <row r="434" spans="2:8" x14ac:dyDescent="0.25">
      <c r="B434" s="111">
        <v>451</v>
      </c>
      <c r="C434" s="111" t="s">
        <v>260</v>
      </c>
      <c r="D434" s="112">
        <v>0</v>
      </c>
      <c r="E434" s="112">
        <v>0</v>
      </c>
      <c r="F434" s="112">
        <v>0</v>
      </c>
      <c r="G434" s="113"/>
      <c r="H434" s="128"/>
    </row>
    <row r="435" spans="2:8" x14ac:dyDescent="0.25">
      <c r="B435" s="111">
        <v>4511</v>
      </c>
      <c r="C435" s="111" t="s">
        <v>260</v>
      </c>
      <c r="D435" s="112">
        <v>0</v>
      </c>
      <c r="E435" s="112">
        <v>0</v>
      </c>
      <c r="F435" s="112">
        <v>0</v>
      </c>
      <c r="G435" s="113"/>
      <c r="H435" s="128"/>
    </row>
    <row r="436" spans="2:8" x14ac:dyDescent="0.25">
      <c r="B436" s="216" t="s">
        <v>261</v>
      </c>
      <c r="C436" s="216"/>
      <c r="D436" s="123">
        <v>0</v>
      </c>
      <c r="E436" s="123">
        <v>15000</v>
      </c>
      <c r="F436" s="123">
        <v>10625</v>
      </c>
      <c r="G436" s="132"/>
      <c r="H436" s="133">
        <v>0</v>
      </c>
    </row>
    <row r="437" spans="2:8" x14ac:dyDescent="0.25">
      <c r="B437" s="124">
        <v>4</v>
      </c>
      <c r="C437" s="124" t="s">
        <v>3</v>
      </c>
      <c r="D437" s="125">
        <v>0</v>
      </c>
      <c r="E437" s="125">
        <v>15000</v>
      </c>
      <c r="F437" s="125">
        <v>10625</v>
      </c>
      <c r="G437" s="126"/>
      <c r="H437" s="127">
        <v>0</v>
      </c>
    </row>
    <row r="438" spans="2:8" x14ac:dyDescent="0.25">
      <c r="B438" s="124">
        <v>45</v>
      </c>
      <c r="C438" s="124" t="s">
        <v>116</v>
      </c>
      <c r="D438" s="125">
        <v>0</v>
      </c>
      <c r="E438" s="125">
        <v>15000</v>
      </c>
      <c r="F438" s="125">
        <v>10625</v>
      </c>
      <c r="G438" s="126"/>
      <c r="H438" s="127">
        <v>0</v>
      </c>
    </row>
    <row r="439" spans="2:8" x14ac:dyDescent="0.25">
      <c r="B439" s="111">
        <v>451</v>
      </c>
      <c r="C439" s="111" t="s">
        <v>116</v>
      </c>
      <c r="D439" s="112">
        <v>0</v>
      </c>
      <c r="E439" s="112">
        <v>0</v>
      </c>
      <c r="F439" s="112">
        <v>10625</v>
      </c>
      <c r="G439" s="113"/>
      <c r="H439" s="128"/>
    </row>
    <row r="440" spans="2:8" x14ac:dyDescent="0.25">
      <c r="B440" s="111">
        <v>4511</v>
      </c>
      <c r="C440" s="111" t="s">
        <v>260</v>
      </c>
      <c r="D440" s="112">
        <v>0</v>
      </c>
      <c r="E440" s="112">
        <v>0</v>
      </c>
      <c r="F440" s="112">
        <v>10625</v>
      </c>
      <c r="G440" s="113"/>
      <c r="H440" s="128"/>
    </row>
    <row r="441" spans="2:8" x14ac:dyDescent="0.25">
      <c r="B441" s="111"/>
      <c r="C441" s="111"/>
      <c r="D441" s="112">
        <v>0</v>
      </c>
      <c r="E441" s="112">
        <v>0</v>
      </c>
      <c r="F441" s="112">
        <v>0</v>
      </c>
      <c r="G441" s="113"/>
      <c r="H441" s="128"/>
    </row>
    <row r="442" spans="2:8" x14ac:dyDescent="0.25">
      <c r="B442" s="169" t="s">
        <v>233</v>
      </c>
      <c r="C442" s="168"/>
      <c r="D442" s="123">
        <v>26752.19</v>
      </c>
      <c r="E442" s="123">
        <v>0</v>
      </c>
      <c r="F442" s="123">
        <v>0</v>
      </c>
      <c r="G442" s="132">
        <v>0</v>
      </c>
      <c r="H442" s="133" t="e">
        <f>(F442/E442)*100</f>
        <v>#DIV/0!</v>
      </c>
    </row>
    <row r="443" spans="2:8" x14ac:dyDescent="0.25">
      <c r="B443" s="169" t="s">
        <v>234</v>
      </c>
      <c r="C443" s="168"/>
      <c r="D443" s="123">
        <v>11043.28</v>
      </c>
      <c r="E443" s="123">
        <v>0</v>
      </c>
      <c r="F443" s="123">
        <v>0</v>
      </c>
      <c r="G443" s="132">
        <v>0</v>
      </c>
      <c r="H443" s="133" t="e">
        <f>(F443/E443)*100</f>
        <v>#DIV/0!</v>
      </c>
    </row>
    <row r="444" spans="2:8" x14ac:dyDescent="0.25">
      <c r="B444" s="147">
        <v>3</v>
      </c>
      <c r="C444" s="147" t="s">
        <v>3</v>
      </c>
      <c r="D444" s="148">
        <v>11043.28</v>
      </c>
      <c r="E444" s="148">
        <v>0</v>
      </c>
      <c r="F444" s="148">
        <v>0</v>
      </c>
      <c r="G444" s="149"/>
      <c r="H444" s="150"/>
    </row>
    <row r="445" spans="2:8" x14ac:dyDescent="0.25">
      <c r="B445" s="170">
        <v>31</v>
      </c>
      <c r="C445" s="170" t="s">
        <v>4</v>
      </c>
      <c r="D445" s="171">
        <v>11043.28</v>
      </c>
      <c r="E445" s="171">
        <v>0</v>
      </c>
      <c r="F445" s="171">
        <v>0</v>
      </c>
      <c r="G445" s="172"/>
      <c r="H445" s="173"/>
    </row>
    <row r="446" spans="2:8" x14ac:dyDescent="0.25">
      <c r="B446" s="111">
        <v>311</v>
      </c>
      <c r="C446" s="111" t="s">
        <v>235</v>
      </c>
      <c r="D446" s="112">
        <v>9479.23</v>
      </c>
      <c r="E446" s="112">
        <v>0</v>
      </c>
      <c r="F446" s="112">
        <v>0</v>
      </c>
      <c r="G446" s="113"/>
      <c r="H446" s="128"/>
    </row>
    <row r="447" spans="2:8" x14ac:dyDescent="0.25">
      <c r="B447" s="111">
        <v>3111</v>
      </c>
      <c r="C447" s="111" t="s">
        <v>17</v>
      </c>
      <c r="D447" s="112">
        <v>9479.23</v>
      </c>
      <c r="E447" s="112">
        <v>0</v>
      </c>
      <c r="F447" s="112">
        <v>0</v>
      </c>
      <c r="G447" s="113"/>
      <c r="H447" s="128"/>
    </row>
    <row r="448" spans="2:8" x14ac:dyDescent="0.25">
      <c r="B448" s="111">
        <v>3121</v>
      </c>
      <c r="C448" s="111" t="s">
        <v>47</v>
      </c>
      <c r="D448" s="112">
        <v>0</v>
      </c>
      <c r="E448" s="112">
        <v>0</v>
      </c>
      <c r="F448" s="112">
        <v>0</v>
      </c>
      <c r="G448" s="113"/>
      <c r="H448" s="128"/>
    </row>
    <row r="449" spans="2:8" x14ac:dyDescent="0.25">
      <c r="B449" s="111">
        <v>313</v>
      </c>
      <c r="C449" s="111" t="s">
        <v>236</v>
      </c>
      <c r="D449" s="112">
        <v>1564.05</v>
      </c>
      <c r="E449" s="112">
        <v>0</v>
      </c>
      <c r="F449" s="112">
        <v>0</v>
      </c>
      <c r="G449" s="113"/>
      <c r="H449" s="128"/>
    </row>
    <row r="450" spans="2:8" x14ac:dyDescent="0.25">
      <c r="B450" s="111">
        <v>3132</v>
      </c>
      <c r="C450" s="111" t="s">
        <v>237</v>
      </c>
      <c r="D450" s="112">
        <v>1564.05</v>
      </c>
      <c r="E450" s="112">
        <v>0</v>
      </c>
      <c r="F450" s="112">
        <v>0</v>
      </c>
      <c r="G450" s="113"/>
      <c r="H450" s="128"/>
    </row>
    <row r="451" spans="2:8" x14ac:dyDescent="0.25">
      <c r="B451" s="169" t="s">
        <v>238</v>
      </c>
      <c r="C451" s="168"/>
      <c r="D451" s="123">
        <v>15708.91</v>
      </c>
      <c r="E451" s="123">
        <v>0</v>
      </c>
      <c r="F451" s="123">
        <v>0</v>
      </c>
      <c r="G451" s="132">
        <v>0</v>
      </c>
      <c r="H451" s="133" t="e">
        <f>(F451/E451)*100</f>
        <v>#DIV/0!</v>
      </c>
    </row>
    <row r="452" spans="2:8" x14ac:dyDescent="0.25">
      <c r="B452" s="147">
        <v>3</v>
      </c>
      <c r="C452" s="147" t="s">
        <v>3</v>
      </c>
      <c r="D452" s="148">
        <v>15708.91</v>
      </c>
      <c r="E452" s="148">
        <v>0</v>
      </c>
      <c r="F452" s="148">
        <v>0</v>
      </c>
      <c r="G452" s="149">
        <v>0</v>
      </c>
      <c r="H452" s="150" t="e">
        <f>(F452/E452)*100</f>
        <v>#DIV/0!</v>
      </c>
    </row>
    <row r="453" spans="2:8" x14ac:dyDescent="0.25">
      <c r="B453" s="170">
        <v>31</v>
      </c>
      <c r="C453" s="170" t="s">
        <v>4</v>
      </c>
      <c r="D453" s="171">
        <v>15708.91</v>
      </c>
      <c r="E453" s="171">
        <v>0</v>
      </c>
      <c r="F453" s="171">
        <v>0</v>
      </c>
      <c r="G453" s="172">
        <v>0</v>
      </c>
      <c r="H453" s="173"/>
    </row>
    <row r="454" spans="2:8" x14ac:dyDescent="0.25">
      <c r="B454" s="111">
        <v>311</v>
      </c>
      <c r="C454" s="111" t="s">
        <v>16</v>
      </c>
      <c r="D454" s="112">
        <v>13484.06</v>
      </c>
      <c r="E454" s="112">
        <v>0</v>
      </c>
      <c r="F454" s="112">
        <v>0</v>
      </c>
      <c r="G454" s="113">
        <v>0</v>
      </c>
      <c r="H454" s="128"/>
    </row>
    <row r="455" spans="2:8" x14ac:dyDescent="0.25">
      <c r="B455" s="111">
        <v>3111</v>
      </c>
      <c r="C455" s="111" t="s">
        <v>17</v>
      </c>
      <c r="D455" s="112">
        <v>13484.06</v>
      </c>
      <c r="E455" s="112">
        <v>0</v>
      </c>
      <c r="F455" s="112">
        <v>0</v>
      </c>
      <c r="G455" s="113">
        <v>0</v>
      </c>
      <c r="H455" s="128"/>
    </row>
    <row r="456" spans="2:8" x14ac:dyDescent="0.25">
      <c r="B456" s="111">
        <v>3121</v>
      </c>
      <c r="C456" s="111" t="s">
        <v>47</v>
      </c>
      <c r="D456" s="112">
        <v>0</v>
      </c>
      <c r="E456" s="112">
        <v>0</v>
      </c>
      <c r="F456" s="112">
        <v>0</v>
      </c>
      <c r="G456" s="113">
        <v>0</v>
      </c>
      <c r="H456" s="128"/>
    </row>
    <row r="457" spans="2:8" x14ac:dyDescent="0.25">
      <c r="B457" s="111">
        <v>3132</v>
      </c>
      <c r="C457" s="111" t="s">
        <v>237</v>
      </c>
      <c r="D457" s="112">
        <v>2224.85</v>
      </c>
      <c r="E457" s="112">
        <v>0</v>
      </c>
      <c r="F457" s="112">
        <v>0</v>
      </c>
      <c r="G457" s="113">
        <v>0</v>
      </c>
      <c r="H457" s="128"/>
    </row>
    <row r="458" spans="2:8" x14ac:dyDescent="0.25">
      <c r="B458" s="169" t="s">
        <v>239</v>
      </c>
      <c r="C458" s="168"/>
      <c r="D458" s="123">
        <v>0</v>
      </c>
      <c r="E458" s="123">
        <v>0</v>
      </c>
      <c r="F458" s="123">
        <v>0</v>
      </c>
      <c r="G458" s="132">
        <v>0</v>
      </c>
      <c r="H458" s="133">
        <v>0</v>
      </c>
    </row>
    <row r="459" spans="2:8" x14ac:dyDescent="0.25">
      <c r="B459" s="111">
        <v>3</v>
      </c>
      <c r="C459" s="111" t="s">
        <v>4</v>
      </c>
      <c r="D459" s="112">
        <v>0</v>
      </c>
      <c r="E459" s="112">
        <v>0</v>
      </c>
      <c r="F459" s="112">
        <v>0</v>
      </c>
      <c r="G459" s="113">
        <v>0</v>
      </c>
      <c r="H459" s="128"/>
    </row>
    <row r="460" spans="2:8" x14ac:dyDescent="0.25">
      <c r="B460" s="111">
        <v>31</v>
      </c>
      <c r="C460" s="111" t="s">
        <v>4</v>
      </c>
      <c r="D460" s="112">
        <v>0</v>
      </c>
      <c r="E460" s="112">
        <v>0</v>
      </c>
      <c r="F460" s="112">
        <v>0</v>
      </c>
      <c r="G460" s="113">
        <v>0</v>
      </c>
      <c r="H460" s="128"/>
    </row>
    <row r="461" spans="2:8" x14ac:dyDescent="0.25">
      <c r="B461" s="169" t="s">
        <v>240</v>
      </c>
      <c r="C461" s="168"/>
      <c r="D461" s="123">
        <v>26704.240000000002</v>
      </c>
      <c r="E461" s="123">
        <v>111756.94</v>
      </c>
      <c r="F461" s="123">
        <v>111756.99</v>
      </c>
      <c r="G461" s="132">
        <f>(F461/D461)*100</f>
        <v>418.49904734229472</v>
      </c>
      <c r="H461" s="133">
        <f>(F461/E461)*100</f>
        <v>100.00004473995084</v>
      </c>
    </row>
    <row r="462" spans="2:8" x14ac:dyDescent="0.25">
      <c r="B462" s="169" t="s">
        <v>241</v>
      </c>
      <c r="C462" s="168"/>
      <c r="D462" s="123">
        <v>11403.17</v>
      </c>
      <c r="E462" s="123">
        <v>51464.07</v>
      </c>
      <c r="F462" s="123">
        <v>51464.07</v>
      </c>
      <c r="G462" s="132">
        <v>0</v>
      </c>
      <c r="H462" s="133">
        <f>(F462/E462)*100</f>
        <v>100</v>
      </c>
    </row>
    <row r="463" spans="2:8" x14ac:dyDescent="0.25">
      <c r="B463" s="170">
        <v>3</v>
      </c>
      <c r="C463" s="170" t="s">
        <v>3</v>
      </c>
      <c r="D463" s="171">
        <v>11403.17</v>
      </c>
      <c r="E463" s="171">
        <v>51464.07</v>
      </c>
      <c r="F463" s="171">
        <v>51464.07</v>
      </c>
      <c r="G463" s="172">
        <v>0</v>
      </c>
      <c r="H463" s="173">
        <v>0</v>
      </c>
    </row>
    <row r="464" spans="2:8" x14ac:dyDescent="0.25">
      <c r="B464" s="170">
        <v>31</v>
      </c>
      <c r="C464" s="170" t="s">
        <v>4</v>
      </c>
      <c r="D464" s="171">
        <v>11403.17</v>
      </c>
      <c r="E464" s="171">
        <v>50246.07</v>
      </c>
      <c r="F464" s="171">
        <v>50246.07</v>
      </c>
      <c r="G464" s="172">
        <v>0</v>
      </c>
      <c r="H464" s="173">
        <v>0</v>
      </c>
    </row>
    <row r="465" spans="2:8" x14ac:dyDescent="0.25">
      <c r="B465" s="111">
        <v>311</v>
      </c>
      <c r="C465" s="111" t="s">
        <v>235</v>
      </c>
      <c r="D465" s="112">
        <v>11403.17</v>
      </c>
      <c r="E465" s="155">
        <v>0</v>
      </c>
      <c r="F465" s="112">
        <v>42299.19</v>
      </c>
      <c r="G465" s="113">
        <v>0</v>
      </c>
      <c r="H465" s="128">
        <v>0</v>
      </c>
    </row>
    <row r="466" spans="2:8" x14ac:dyDescent="0.25">
      <c r="B466" s="111">
        <v>3111</v>
      </c>
      <c r="C466" s="111" t="s">
        <v>17</v>
      </c>
      <c r="D466" s="112">
        <v>9326.23</v>
      </c>
      <c r="E466" s="155">
        <v>0</v>
      </c>
      <c r="F466" s="112">
        <v>42299.19</v>
      </c>
      <c r="G466" s="113">
        <v>0</v>
      </c>
      <c r="H466" s="128">
        <v>0</v>
      </c>
    </row>
    <row r="467" spans="2:8" x14ac:dyDescent="0.25">
      <c r="B467" s="111">
        <v>3121</v>
      </c>
      <c r="C467" s="111" t="s">
        <v>47</v>
      </c>
      <c r="D467" s="112">
        <v>1105.2</v>
      </c>
      <c r="E467" s="155">
        <v>0</v>
      </c>
      <c r="F467" s="112">
        <v>1657.8</v>
      </c>
      <c r="G467" s="113">
        <v>0</v>
      </c>
      <c r="H467" s="128">
        <v>0</v>
      </c>
    </row>
    <row r="468" spans="2:8" x14ac:dyDescent="0.25">
      <c r="B468" s="111">
        <v>3132</v>
      </c>
      <c r="C468" s="111" t="s">
        <v>270</v>
      </c>
      <c r="D468" s="112">
        <v>971.74</v>
      </c>
      <c r="E468" s="155">
        <v>0</v>
      </c>
      <c r="F468" s="112">
        <v>6289.08</v>
      </c>
      <c r="G468" s="113">
        <v>0</v>
      </c>
      <c r="H468" s="128">
        <v>0</v>
      </c>
    </row>
    <row r="469" spans="2:8" x14ac:dyDescent="0.25">
      <c r="B469" s="170">
        <v>32</v>
      </c>
      <c r="C469" s="170" t="s">
        <v>9</v>
      </c>
      <c r="D469" s="171">
        <v>0</v>
      </c>
      <c r="E469" s="171">
        <v>1218</v>
      </c>
      <c r="F469" s="171">
        <v>1218</v>
      </c>
      <c r="G469" s="172">
        <v>0</v>
      </c>
      <c r="H469" s="173">
        <v>0</v>
      </c>
    </row>
    <row r="470" spans="2:8" x14ac:dyDescent="0.25">
      <c r="B470" s="111">
        <v>32</v>
      </c>
      <c r="C470" s="111" t="s">
        <v>9</v>
      </c>
      <c r="D470" s="112">
        <v>0</v>
      </c>
      <c r="E470" s="155">
        <v>1218</v>
      </c>
      <c r="F470" s="112">
        <v>1218</v>
      </c>
      <c r="G470" s="113">
        <v>0</v>
      </c>
      <c r="H470" s="128">
        <v>0</v>
      </c>
    </row>
    <row r="471" spans="2:8" x14ac:dyDescent="0.25">
      <c r="B471" s="111">
        <v>321</v>
      </c>
      <c r="C471" s="111" t="s">
        <v>4</v>
      </c>
      <c r="D471" s="112">
        <v>0</v>
      </c>
      <c r="E471" s="155">
        <v>0</v>
      </c>
      <c r="F471" s="112">
        <v>1181.1600000000001</v>
      </c>
      <c r="G471" s="113">
        <v>0</v>
      </c>
      <c r="H471" s="128">
        <v>0</v>
      </c>
    </row>
    <row r="472" spans="2:8" x14ac:dyDescent="0.25">
      <c r="B472" s="111">
        <v>3212</v>
      </c>
      <c r="C472" s="111" t="s">
        <v>219</v>
      </c>
      <c r="D472" s="112">
        <v>0</v>
      </c>
      <c r="E472" s="155">
        <v>0</v>
      </c>
      <c r="F472" s="112">
        <v>1181.1600000000001</v>
      </c>
      <c r="G472" s="113">
        <v>0</v>
      </c>
      <c r="H472" s="128">
        <v>0</v>
      </c>
    </row>
    <row r="473" spans="2:8" x14ac:dyDescent="0.25">
      <c r="B473" s="111">
        <v>323</v>
      </c>
      <c r="C473" s="111" t="s">
        <v>89</v>
      </c>
      <c r="D473" s="112">
        <v>0</v>
      </c>
      <c r="E473" s="155">
        <v>0</v>
      </c>
      <c r="F473" s="112">
        <v>36.840000000000003</v>
      </c>
      <c r="G473" s="113">
        <v>0</v>
      </c>
      <c r="H473" s="128">
        <v>0</v>
      </c>
    </row>
    <row r="474" spans="2:8" x14ac:dyDescent="0.25">
      <c r="B474" s="111">
        <v>32336</v>
      </c>
      <c r="C474" s="111" t="s">
        <v>271</v>
      </c>
      <c r="D474" s="112">
        <v>0</v>
      </c>
      <c r="E474" s="155">
        <v>0</v>
      </c>
      <c r="F474" s="112">
        <v>36.840000000000003</v>
      </c>
      <c r="G474" s="113">
        <v>0</v>
      </c>
      <c r="H474" s="128">
        <v>0</v>
      </c>
    </row>
    <row r="475" spans="2:8" x14ac:dyDescent="0.25">
      <c r="B475" s="169" t="s">
        <v>215</v>
      </c>
      <c r="C475" s="168"/>
      <c r="D475" s="123">
        <v>2203.15</v>
      </c>
      <c r="E475" s="123">
        <v>5978.89</v>
      </c>
      <c r="F475" s="123">
        <v>7515.88</v>
      </c>
      <c r="G475" s="132">
        <v>0</v>
      </c>
      <c r="H475" s="133">
        <f>(F475/E475)*100</f>
        <v>125.70694560361537</v>
      </c>
    </row>
    <row r="476" spans="2:8" x14ac:dyDescent="0.25">
      <c r="B476" s="170">
        <v>3</v>
      </c>
      <c r="C476" s="170" t="s">
        <v>3</v>
      </c>
      <c r="D476" s="171">
        <v>2203.15</v>
      </c>
      <c r="E476" s="171">
        <v>5978.89</v>
      </c>
      <c r="F476" s="171">
        <v>7515.8</v>
      </c>
      <c r="G476" s="172">
        <v>0</v>
      </c>
      <c r="H476" s="173">
        <f>(F476/E476)*100</f>
        <v>125.70560756260778</v>
      </c>
    </row>
    <row r="477" spans="2:8" x14ac:dyDescent="0.25">
      <c r="B477" s="170">
        <v>31</v>
      </c>
      <c r="C477" s="170" t="s">
        <v>4</v>
      </c>
      <c r="D477" s="171">
        <v>2203.15</v>
      </c>
      <c r="E477" s="171">
        <v>5785.47</v>
      </c>
      <c r="F477" s="171">
        <v>7301.74</v>
      </c>
      <c r="G477" s="172"/>
      <c r="H477" s="173"/>
    </row>
    <row r="478" spans="2:8" x14ac:dyDescent="0.25">
      <c r="B478" s="111">
        <v>311</v>
      </c>
      <c r="C478" s="111" t="s">
        <v>235</v>
      </c>
      <c r="D478" s="112">
        <v>1730.37</v>
      </c>
      <c r="E478" s="155">
        <v>0</v>
      </c>
      <c r="F478" s="112">
        <v>6017.52</v>
      </c>
      <c r="G478" s="113"/>
      <c r="H478" s="128"/>
    </row>
    <row r="479" spans="2:8" x14ac:dyDescent="0.25">
      <c r="B479" s="111">
        <v>3111</v>
      </c>
      <c r="C479" s="111" t="s">
        <v>17</v>
      </c>
      <c r="D479" s="112">
        <v>1730.37</v>
      </c>
      <c r="E479" s="155">
        <v>0</v>
      </c>
      <c r="F479" s="112">
        <v>6017.52</v>
      </c>
      <c r="G479" s="113"/>
      <c r="H479" s="128"/>
    </row>
    <row r="480" spans="2:8" x14ac:dyDescent="0.25">
      <c r="B480" s="111">
        <v>3121</v>
      </c>
      <c r="C480" s="111" t="s">
        <v>47</v>
      </c>
      <c r="D480" s="112">
        <v>194.22</v>
      </c>
      <c r="E480" s="155">
        <v>0</v>
      </c>
      <c r="F480" s="112">
        <v>291.33</v>
      </c>
      <c r="G480" s="113"/>
      <c r="H480" s="128"/>
    </row>
    <row r="481" spans="2:8" x14ac:dyDescent="0.25">
      <c r="B481" s="111">
        <v>3132</v>
      </c>
      <c r="C481" s="111" t="s">
        <v>237</v>
      </c>
      <c r="D481" s="112">
        <v>278.56</v>
      </c>
      <c r="E481" s="155">
        <v>0</v>
      </c>
      <c r="F481" s="112">
        <v>992.89</v>
      </c>
      <c r="G481" s="113"/>
      <c r="H481" s="128"/>
    </row>
    <row r="482" spans="2:8" x14ac:dyDescent="0.25">
      <c r="B482" s="170">
        <v>32</v>
      </c>
      <c r="C482" s="170" t="s">
        <v>9</v>
      </c>
      <c r="D482" s="171">
        <v>0</v>
      </c>
      <c r="E482" s="171">
        <v>193.42</v>
      </c>
      <c r="F482" s="171">
        <v>214.06</v>
      </c>
      <c r="G482" s="172">
        <v>0</v>
      </c>
      <c r="H482" s="173">
        <v>0</v>
      </c>
    </row>
    <row r="483" spans="2:8" x14ac:dyDescent="0.25">
      <c r="B483" s="111">
        <v>32</v>
      </c>
      <c r="C483" s="111" t="s">
        <v>9</v>
      </c>
      <c r="D483" s="112">
        <v>0</v>
      </c>
      <c r="E483" s="155">
        <v>193.42</v>
      </c>
      <c r="F483" s="112">
        <v>214.06</v>
      </c>
      <c r="G483" s="113"/>
      <c r="H483" s="128"/>
    </row>
    <row r="484" spans="2:8" x14ac:dyDescent="0.25">
      <c r="B484" s="111">
        <v>321</v>
      </c>
      <c r="C484" s="111" t="s">
        <v>4</v>
      </c>
      <c r="D484" s="112">
        <v>0</v>
      </c>
      <c r="E484" s="155">
        <v>0</v>
      </c>
      <c r="F484" s="112">
        <v>207.59</v>
      </c>
      <c r="G484" s="113"/>
      <c r="H484" s="128"/>
    </row>
    <row r="485" spans="2:8" x14ac:dyDescent="0.25">
      <c r="B485" s="111">
        <v>3212</v>
      </c>
      <c r="C485" s="111" t="s">
        <v>219</v>
      </c>
      <c r="D485" s="112">
        <v>0</v>
      </c>
      <c r="E485" s="155">
        <v>0</v>
      </c>
      <c r="F485" s="112">
        <v>207.59</v>
      </c>
      <c r="G485" s="113"/>
      <c r="H485" s="128"/>
    </row>
    <row r="486" spans="2:8" x14ac:dyDescent="0.25">
      <c r="B486" s="111">
        <v>323</v>
      </c>
      <c r="C486" s="111" t="s">
        <v>272</v>
      </c>
      <c r="D486" s="112">
        <v>0</v>
      </c>
      <c r="E486" s="155">
        <v>0</v>
      </c>
      <c r="F486" s="112">
        <v>6.47</v>
      </c>
      <c r="G486" s="113"/>
      <c r="H486" s="128"/>
    </row>
    <row r="487" spans="2:8" x14ac:dyDescent="0.25">
      <c r="B487" s="111">
        <v>3236</v>
      </c>
      <c r="C487" s="111" t="s">
        <v>271</v>
      </c>
      <c r="D487" s="112">
        <v>0</v>
      </c>
      <c r="E487" s="155">
        <v>0</v>
      </c>
      <c r="F487" s="112">
        <v>6.47</v>
      </c>
      <c r="G487" s="113"/>
      <c r="H487" s="128"/>
    </row>
    <row r="488" spans="2:8" x14ac:dyDescent="0.25">
      <c r="B488" s="169" t="s">
        <v>269</v>
      </c>
      <c r="C488" s="168"/>
      <c r="D488" s="123">
        <v>0</v>
      </c>
      <c r="E488" s="123">
        <v>3065.08</v>
      </c>
      <c r="F488" s="123">
        <v>1528.17</v>
      </c>
      <c r="G488" s="132"/>
      <c r="H488" s="133"/>
    </row>
    <row r="489" spans="2:8" x14ac:dyDescent="0.25">
      <c r="B489" s="111">
        <v>3</v>
      </c>
      <c r="C489" s="111" t="s">
        <v>3</v>
      </c>
      <c r="D489" s="112">
        <v>0</v>
      </c>
      <c r="E489" s="155">
        <v>3065.08</v>
      </c>
      <c r="F489" s="112">
        <v>1528.17</v>
      </c>
      <c r="G489" s="113"/>
      <c r="H489" s="128"/>
    </row>
    <row r="490" spans="2:8" x14ac:dyDescent="0.25">
      <c r="B490" s="111">
        <v>31</v>
      </c>
      <c r="C490" s="111" t="s">
        <v>4</v>
      </c>
      <c r="D490" s="112">
        <v>0</v>
      </c>
      <c r="E490" s="155">
        <v>3044.44</v>
      </c>
      <c r="F490" s="112">
        <v>1528.17</v>
      </c>
      <c r="G490" s="113"/>
      <c r="H490" s="128"/>
    </row>
    <row r="491" spans="2:8" x14ac:dyDescent="0.25">
      <c r="B491" s="111">
        <v>32</v>
      </c>
      <c r="C491" s="111" t="s">
        <v>9</v>
      </c>
      <c r="D491" s="112">
        <v>0</v>
      </c>
      <c r="E491" s="155">
        <v>20.64</v>
      </c>
      <c r="F491" s="112">
        <v>0</v>
      </c>
      <c r="G491" s="113"/>
      <c r="H491" s="128"/>
    </row>
    <row r="492" spans="2:8" x14ac:dyDescent="0.25">
      <c r="B492" s="169" t="s">
        <v>238</v>
      </c>
      <c r="C492" s="168"/>
      <c r="D492" s="123">
        <v>13097.92</v>
      </c>
      <c r="E492" s="123">
        <v>33529.54</v>
      </c>
      <c r="F492" s="123">
        <v>42408.37</v>
      </c>
      <c r="G492" s="132">
        <v>0</v>
      </c>
      <c r="H492" s="133">
        <f>(F492/E492)*100</f>
        <v>126.48061977587525</v>
      </c>
    </row>
    <row r="493" spans="2:8" x14ac:dyDescent="0.25">
      <c r="B493" s="170">
        <v>3</v>
      </c>
      <c r="C493" s="170" t="s">
        <v>3</v>
      </c>
      <c r="D493" s="171">
        <v>13097.22</v>
      </c>
      <c r="E493" s="171">
        <v>33529.54</v>
      </c>
      <c r="F493" s="171">
        <v>42408.37</v>
      </c>
      <c r="G493" s="172">
        <v>0</v>
      </c>
      <c r="H493" s="173">
        <f>(F493/E493)*100</f>
        <v>126.48061977587525</v>
      </c>
    </row>
    <row r="494" spans="2:8" x14ac:dyDescent="0.25">
      <c r="B494" s="170">
        <v>31</v>
      </c>
      <c r="C494" s="170" t="s">
        <v>4</v>
      </c>
      <c r="D494" s="171">
        <v>13097.22</v>
      </c>
      <c r="E494" s="171">
        <v>32784.32</v>
      </c>
      <c r="F494" s="171">
        <v>41376.54</v>
      </c>
      <c r="G494" s="172"/>
      <c r="H494" s="173"/>
    </row>
    <row r="495" spans="2:8" x14ac:dyDescent="0.25">
      <c r="B495" s="111">
        <v>311</v>
      </c>
      <c r="C495" s="111" t="s">
        <v>235</v>
      </c>
      <c r="D495" s="112">
        <v>13097.22</v>
      </c>
      <c r="E495" s="155">
        <v>0</v>
      </c>
      <c r="F495" s="112">
        <v>34099.25</v>
      </c>
      <c r="G495" s="113"/>
      <c r="H495" s="128"/>
    </row>
    <row r="496" spans="2:8" x14ac:dyDescent="0.25">
      <c r="B496" s="111">
        <v>3111</v>
      </c>
      <c r="C496" s="111" t="s">
        <v>17</v>
      </c>
      <c r="D496" s="112">
        <v>9805.4</v>
      </c>
      <c r="E496" s="155">
        <v>0</v>
      </c>
      <c r="F496" s="112">
        <v>34099.25</v>
      </c>
      <c r="G496" s="113"/>
      <c r="H496" s="128"/>
    </row>
    <row r="497" spans="2:8" x14ac:dyDescent="0.25">
      <c r="B497" s="111">
        <v>3121</v>
      </c>
      <c r="C497" s="111" t="s">
        <v>47</v>
      </c>
      <c r="D497" s="112">
        <v>1100.58</v>
      </c>
      <c r="E497" s="155">
        <v>0</v>
      </c>
      <c r="F497" s="112">
        <v>1650.87</v>
      </c>
      <c r="G497" s="113"/>
      <c r="H497" s="128"/>
    </row>
    <row r="498" spans="2:8" x14ac:dyDescent="0.25">
      <c r="B498" s="111">
        <v>3132</v>
      </c>
      <c r="C498" s="111" t="s">
        <v>237</v>
      </c>
      <c r="D498" s="112">
        <v>2191.94</v>
      </c>
      <c r="E498" s="155">
        <v>0</v>
      </c>
      <c r="F498" s="112">
        <v>5626.42</v>
      </c>
      <c r="G498" s="113"/>
      <c r="H498" s="128"/>
    </row>
    <row r="499" spans="2:8" x14ac:dyDescent="0.25">
      <c r="B499" s="170">
        <v>32</v>
      </c>
      <c r="C499" s="170" t="s">
        <v>9</v>
      </c>
      <c r="D499" s="171">
        <v>0</v>
      </c>
      <c r="E499" s="171">
        <v>745.22</v>
      </c>
      <c r="F499" s="171">
        <v>1031.83</v>
      </c>
      <c r="G499" s="172"/>
      <c r="H499" s="173">
        <v>0</v>
      </c>
    </row>
    <row r="500" spans="2:8" x14ac:dyDescent="0.25">
      <c r="B500" s="111">
        <v>321</v>
      </c>
      <c r="C500" s="111" t="s">
        <v>4</v>
      </c>
      <c r="D500" s="112">
        <v>0</v>
      </c>
      <c r="E500" s="155">
        <v>0</v>
      </c>
      <c r="F500" s="112">
        <v>995.14</v>
      </c>
      <c r="G500" s="113"/>
      <c r="H500" s="128"/>
    </row>
    <row r="501" spans="2:8" x14ac:dyDescent="0.25">
      <c r="B501" s="111">
        <v>3212</v>
      </c>
      <c r="C501" s="111" t="s">
        <v>219</v>
      </c>
      <c r="D501" s="112">
        <v>0</v>
      </c>
      <c r="E501" s="155">
        <v>0</v>
      </c>
      <c r="F501" s="112">
        <v>995.14</v>
      </c>
      <c r="G501" s="113"/>
      <c r="H501" s="128"/>
    </row>
    <row r="502" spans="2:8" x14ac:dyDescent="0.25">
      <c r="B502" s="111">
        <v>323</v>
      </c>
      <c r="C502" s="111" t="s">
        <v>89</v>
      </c>
      <c r="D502" s="112">
        <v>0</v>
      </c>
      <c r="E502" s="155">
        <v>0</v>
      </c>
      <c r="F502" s="112">
        <v>36.69</v>
      </c>
      <c r="G502" s="113"/>
      <c r="H502" s="128"/>
    </row>
    <row r="503" spans="2:8" x14ac:dyDescent="0.25">
      <c r="B503" s="111">
        <v>3236</v>
      </c>
      <c r="C503" s="111" t="s">
        <v>271</v>
      </c>
      <c r="D503" s="112">
        <v>0</v>
      </c>
      <c r="E503" s="155">
        <v>0</v>
      </c>
      <c r="F503" s="112">
        <v>36.69</v>
      </c>
      <c r="G503" s="113"/>
      <c r="H503" s="128"/>
    </row>
    <row r="504" spans="2:8" x14ac:dyDescent="0.25">
      <c r="B504" s="168" t="s">
        <v>274</v>
      </c>
      <c r="C504" s="168"/>
      <c r="D504" s="123">
        <v>0</v>
      </c>
      <c r="E504" s="123">
        <v>17719.36</v>
      </c>
      <c r="F504" s="123">
        <v>8840.58</v>
      </c>
      <c r="G504" s="132"/>
      <c r="H504" s="133"/>
    </row>
    <row r="505" spans="2:8" x14ac:dyDescent="0.25">
      <c r="B505" s="111">
        <v>3</v>
      </c>
      <c r="C505" s="111" t="s">
        <v>3</v>
      </c>
      <c r="D505" s="112">
        <v>0</v>
      </c>
      <c r="E505" s="155">
        <v>17719.36</v>
      </c>
      <c r="F505" s="112">
        <v>8840.58</v>
      </c>
      <c r="G505" s="113"/>
      <c r="H505" s="128"/>
    </row>
    <row r="506" spans="2:8" x14ac:dyDescent="0.25">
      <c r="B506" s="111">
        <v>31</v>
      </c>
      <c r="C506" s="111" t="s">
        <v>4</v>
      </c>
      <c r="D506" s="112">
        <v>0</v>
      </c>
      <c r="E506" s="155">
        <v>17251.64</v>
      </c>
      <c r="F506" s="112">
        <v>8659.4699999999993</v>
      </c>
      <c r="G506" s="113"/>
      <c r="H506" s="128"/>
    </row>
    <row r="507" spans="2:8" x14ac:dyDescent="0.25">
      <c r="B507" s="111">
        <v>3111</v>
      </c>
      <c r="C507" s="111" t="s">
        <v>273</v>
      </c>
      <c r="D507" s="112">
        <v>0</v>
      </c>
      <c r="E507" s="155">
        <v>0</v>
      </c>
      <c r="F507" s="112">
        <v>8023.08</v>
      </c>
      <c r="G507" s="113"/>
      <c r="H507" s="128"/>
    </row>
    <row r="508" spans="2:8" x14ac:dyDescent="0.25">
      <c r="B508" s="111">
        <v>3132</v>
      </c>
      <c r="C508" s="111" t="s">
        <v>270</v>
      </c>
      <c r="D508" s="112">
        <v>0</v>
      </c>
      <c r="E508" s="155">
        <v>0</v>
      </c>
      <c r="F508" s="112">
        <v>639.39</v>
      </c>
      <c r="G508" s="113"/>
      <c r="H508" s="128"/>
    </row>
    <row r="509" spans="2:8" x14ac:dyDescent="0.25">
      <c r="B509" s="111">
        <v>32</v>
      </c>
      <c r="C509" s="111" t="s">
        <v>9</v>
      </c>
      <c r="D509" s="112">
        <v>0</v>
      </c>
      <c r="E509" s="155">
        <v>0</v>
      </c>
      <c r="F509" s="112">
        <v>181.11</v>
      </c>
      <c r="G509" s="113"/>
      <c r="H509" s="128"/>
    </row>
    <row r="510" spans="2:8" x14ac:dyDescent="0.25">
      <c r="B510" s="111">
        <v>321</v>
      </c>
      <c r="C510" s="111" t="s">
        <v>4</v>
      </c>
      <c r="D510" s="112">
        <v>0</v>
      </c>
      <c r="E510" s="155">
        <v>467.72</v>
      </c>
      <c r="F510" s="112">
        <v>181.11</v>
      </c>
      <c r="G510" s="113"/>
      <c r="H510" s="128"/>
    </row>
    <row r="511" spans="2:8" x14ac:dyDescent="0.25">
      <c r="B511" s="111">
        <v>3212</v>
      </c>
      <c r="C511" s="111" t="s">
        <v>219</v>
      </c>
      <c r="D511" s="112">
        <v>0</v>
      </c>
      <c r="E511" s="155">
        <v>0</v>
      </c>
      <c r="F511" s="112">
        <v>181.11</v>
      </c>
      <c r="G511" s="113"/>
      <c r="H511" s="128"/>
    </row>
    <row r="512" spans="2:8" x14ac:dyDescent="0.25">
      <c r="B512" s="159" t="s">
        <v>228</v>
      </c>
      <c r="C512" s="159" t="s">
        <v>222</v>
      </c>
      <c r="D512" s="123">
        <v>26500</v>
      </c>
      <c r="E512" s="123">
        <v>0</v>
      </c>
      <c r="F512" s="123">
        <v>0</v>
      </c>
      <c r="G512" s="132">
        <v>0</v>
      </c>
      <c r="H512" s="133" t="e">
        <f>(F512/E512)*100</f>
        <v>#DIV/0!</v>
      </c>
    </row>
    <row r="513" spans="2:8" x14ac:dyDescent="0.25">
      <c r="B513" s="111">
        <v>45</v>
      </c>
      <c r="C513" s="111" t="s">
        <v>116</v>
      </c>
      <c r="D513" s="112">
        <v>26500</v>
      </c>
      <c r="E513" s="112">
        <v>0</v>
      </c>
      <c r="F513" s="112">
        <v>0</v>
      </c>
      <c r="G513" s="113"/>
      <c r="H513" s="128"/>
    </row>
    <row r="514" spans="2:8" x14ac:dyDescent="0.25">
      <c r="B514" s="118"/>
      <c r="C514" s="118"/>
      <c r="D514" s="118"/>
      <c r="E514" s="118"/>
      <c r="F514" s="118"/>
      <c r="G514" s="118"/>
      <c r="H514" s="118"/>
    </row>
    <row r="515" spans="2:8" x14ac:dyDescent="0.25">
      <c r="B515" s="118"/>
      <c r="C515" s="118"/>
      <c r="D515" s="118"/>
      <c r="E515" s="118"/>
      <c r="F515" s="118"/>
      <c r="G515" s="118"/>
      <c r="H515" s="118"/>
    </row>
  </sheetData>
  <mergeCells count="50">
    <mergeCell ref="B21:C21"/>
    <mergeCell ref="B26:C26"/>
    <mergeCell ref="B3:L3"/>
    <mergeCell ref="B4:C4"/>
    <mergeCell ref="B6:C6"/>
    <mergeCell ref="B7:C7"/>
    <mergeCell ref="B15:C15"/>
    <mergeCell ref="B34:C34"/>
    <mergeCell ref="B41:C41"/>
    <mergeCell ref="B47:C47"/>
    <mergeCell ref="B66:C66"/>
    <mergeCell ref="B67:C67"/>
    <mergeCell ref="B68:C68"/>
    <mergeCell ref="B69:C69"/>
    <mergeCell ref="B101:C101"/>
    <mergeCell ref="B126:C126"/>
    <mergeCell ref="B161:C161"/>
    <mergeCell ref="B184:C184"/>
    <mergeCell ref="B196:C196"/>
    <mergeCell ref="B227:C227"/>
    <mergeCell ref="B236:C236"/>
    <mergeCell ref="B250:C250"/>
    <mergeCell ref="B251:C251"/>
    <mergeCell ref="B257:C257"/>
    <mergeCell ref="B270:C270"/>
    <mergeCell ref="B275:C275"/>
    <mergeCell ref="B281:C281"/>
    <mergeCell ref="B320:C320"/>
    <mergeCell ref="B321:C321"/>
    <mergeCell ref="B336:C336"/>
    <mergeCell ref="B337:C337"/>
    <mergeCell ref="B291:C291"/>
    <mergeCell ref="B298:C298"/>
    <mergeCell ref="B303:C303"/>
    <mergeCell ref="B309:C309"/>
    <mergeCell ref="B314:C314"/>
    <mergeCell ref="B349:C349"/>
    <mergeCell ref="B361:C361"/>
    <mergeCell ref="B367:C367"/>
    <mergeCell ref="B372:C372"/>
    <mergeCell ref="B373:C373"/>
    <mergeCell ref="B380:C380"/>
    <mergeCell ref="B381:C381"/>
    <mergeCell ref="B406:C406"/>
    <mergeCell ref="B407:C407"/>
    <mergeCell ref="B436:C436"/>
    <mergeCell ref="B416:C416"/>
    <mergeCell ref="B417:C417"/>
    <mergeCell ref="B430:C430"/>
    <mergeCell ref="B431:C43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 </vt:lpstr>
      <vt:lpstr>Prihodi i rashodi prema izvoru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2026-03-20T12:38:21Z</cp:lastPrinted>
  <dcterms:created xsi:type="dcterms:W3CDTF">2022-08-12T12:51:27Z</dcterms:created>
  <dcterms:modified xsi:type="dcterms:W3CDTF">2026-03-31T08:35:58Z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